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7A" lockStructure="1"/>
  <bookViews>
    <workbookView xWindow="0" yWindow="348" windowWidth="22980" windowHeight="8700"/>
  </bookViews>
  <sheets>
    <sheet name="Sperm cryopreservation" sheetId="2" r:id="rId1"/>
    <sheet name="Data import" sheetId="3" state="hidden" r:id="rId2"/>
  </sheets>
  <definedNames>
    <definedName name="_c57.3">'Sperm cryopreservation'!#REF!</definedName>
    <definedName name="_c57_1">'Sperm cryopreservation'!#REF!</definedName>
    <definedName name="_c57_2">'Sperm cryopreservation'!#REF!</definedName>
    <definedName name="_c57_4">'Sperm cryopreservation'!#REF!</definedName>
    <definedName name="adress_1">'Sperm cryopreservation'!#REF!</definedName>
    <definedName name="adress_2">'Sperm cryopreservation'!#REF!</definedName>
    <definedName name="adress_3">'Sperm cryopreservation'!#REF!</definedName>
    <definedName name="aem_account">'Sperm cryopreservation'!#REF!</definedName>
    <definedName name="alias">'Sperm cryopreservation'!#REF!</definedName>
    <definedName name="animal_id_1">'Sperm cryopreservation'!$B$26</definedName>
    <definedName name="animal_id_10">'Sperm cryopreservation'!$B$35</definedName>
    <definedName name="animal_id_2">'Sperm cryopreservation'!$B$27</definedName>
    <definedName name="animal_id_3">'Sperm cryopreservation'!$B$28</definedName>
    <definedName name="animal_id_4">'Sperm cryopreservation'!$B$29</definedName>
    <definedName name="animal_id_5">'Sperm cryopreservation'!$B$30</definedName>
    <definedName name="animal_id_6">'Sperm cryopreservation'!$B$31</definedName>
    <definedName name="animal_id_7">'Sperm cryopreservation'!$B$32</definedName>
    <definedName name="animal_id_8">'Sperm cryopreservation'!$B$33</definedName>
    <definedName name="animal_id_9">'Sperm cryopreservation'!$B$34</definedName>
    <definedName name="animals">'Sperm cryopreservation'!#REF!</definedName>
    <definedName name="breeding_permit">'Sperm cryopreservation'!#REF!</definedName>
    <definedName name="comment_1">'Sperm cryopreservation'!$D$38</definedName>
    <definedName name="comment_10">'Sperm cryopreservation'!$D$47</definedName>
    <definedName name="comment_2">'Sperm cryopreservation'!$D$39</definedName>
    <definedName name="comment_3">'Sperm cryopreservation'!$D$40</definedName>
    <definedName name="comment_4">'Sperm cryopreservation'!$D$41</definedName>
    <definedName name="comment_5">'Sperm cryopreservation'!$D$42</definedName>
    <definedName name="comment_6">'Sperm cryopreservation'!$D$43</definedName>
    <definedName name="comment_7">'Sperm cryopreservation'!$D$44</definedName>
    <definedName name="comment_8">'Sperm cryopreservation'!$D$45</definedName>
    <definedName name="comment_9">'Sperm cryopreservation'!$D$46</definedName>
    <definedName name="cross_1">'Sperm cryopreservation'!$P$26</definedName>
    <definedName name="cross_10">'Sperm cryopreservation'!$P$35</definedName>
    <definedName name="cross_2">'Sperm cryopreservation'!$P$27</definedName>
    <definedName name="cross_3">'Sperm cryopreservation'!$P$28</definedName>
    <definedName name="cross_4">'Sperm cryopreservation'!$P$29</definedName>
    <definedName name="cross_5">'Sperm cryopreservation'!$P$30</definedName>
    <definedName name="cross_6">'Sperm cryopreservation'!$P$31</definedName>
    <definedName name="cross_7">'Sperm cryopreservation'!$P$32</definedName>
    <definedName name="cross_8">'Sperm cryopreservation'!$P$33</definedName>
    <definedName name="cross_9">'Sperm cryopreservation'!$P$34</definedName>
    <definedName name="CUML">'Sperm cryopreservation'!$K$50</definedName>
    <definedName name="Date">'Sperm cryopreservation'!$D$6</definedName>
    <definedName name="dob_1">'Sperm cryopreservation'!$E$26</definedName>
    <definedName name="dob_10">'Sperm cryopreservation'!$E$35</definedName>
    <definedName name="dob_2">'Sperm cryopreservation'!$E$27</definedName>
    <definedName name="dob_3">'Sperm cryopreservation'!$E$28</definedName>
    <definedName name="dob_4">'Sperm cryopreservation'!$E$29</definedName>
    <definedName name="dob_5">'Sperm cryopreservation'!$E$30</definedName>
    <definedName name="dob_6">'Sperm cryopreservation'!$E$31</definedName>
    <definedName name="dob_7">'Sperm cryopreservation'!$E$32</definedName>
    <definedName name="dob_8">'Sperm cryopreservation'!$E$33</definedName>
    <definedName name="dob_9">'Sperm cryopreservation'!$E$34</definedName>
    <definedName name="ean">'Sperm cryopreservation'!#REF!</definedName>
    <definedName name="embryo_transfer">'Sperm cryopreservation'!#REF!</definedName>
    <definedName name="embryos">'Sperm cryopreservation'!#REF!</definedName>
    <definedName name="experimental_permit">'Sperm cryopreservation'!#REF!</definedName>
    <definedName name="females">'Sperm cryopreservation'!#REF!</definedName>
    <definedName name="gender_1">'Sperm cryopreservation'!$C$26</definedName>
    <definedName name="gender_10">'Sperm cryopreservation'!$C$35</definedName>
    <definedName name="gender_2">'Sperm cryopreservation'!$C$27</definedName>
    <definedName name="gender_3">'Sperm cryopreservation'!$C$28</definedName>
    <definedName name="gender_4">'Sperm cryopreservation'!$C$29</definedName>
    <definedName name="gender_5">'Sperm cryopreservation'!$C$30</definedName>
    <definedName name="gender_6">'Sperm cryopreservation'!$C$31</definedName>
    <definedName name="gender_7">'Sperm cryopreservation'!$C$32</definedName>
    <definedName name="gender_8">'Sperm cryopreservation'!$C$33</definedName>
    <definedName name="gender_9">'Sperm cryopreservation'!$C$34</definedName>
    <definedName name="genetic_background_1">'Sperm cryopreservation'!$I$26</definedName>
    <definedName name="genetic_background_10">'Sperm cryopreservation'!$I$35</definedName>
    <definedName name="genetic_background_2">'Sperm cryopreservation'!$I$27</definedName>
    <definedName name="genetic_background_3">'Sperm cryopreservation'!$I$28</definedName>
    <definedName name="genetic_background_4">'Sperm cryopreservation'!$I$29</definedName>
    <definedName name="genetic_background_5">'Sperm cryopreservation'!$I$30</definedName>
    <definedName name="genetic_background_6">'Sperm cryopreservation'!$I$31</definedName>
    <definedName name="genetic_background_7">'Sperm cryopreservation'!$I$32</definedName>
    <definedName name="genetic_background_8">'Sperm cryopreservation'!$I$33</definedName>
    <definedName name="genetic_background_9">'Sperm cryopreservation'!$I$34</definedName>
    <definedName name="gentype_1">'Sperm cryopreservation'!$H$26</definedName>
    <definedName name="gentype_10">'Sperm cryopreservation'!$H$35</definedName>
    <definedName name="gentype_2">'Sperm cryopreservation'!$H$27</definedName>
    <definedName name="gentype_3">'Sperm cryopreservation'!$H$28</definedName>
    <definedName name="gentype_4">'Sperm cryopreservation'!$H$29</definedName>
    <definedName name="gentype_5">'Sperm cryopreservation'!$H$30</definedName>
    <definedName name="gentype_6">'Sperm cryopreservation'!$H$31</definedName>
    <definedName name="gentype_7">'Sperm cryopreservation'!$H$32</definedName>
    <definedName name="gentype_8">'Sperm cryopreservation'!$H$33</definedName>
    <definedName name="gentype_9">'Sperm cryopreservation'!$H$34</definedName>
    <definedName name="line_name">'Sperm cryopreservation'!$G$17</definedName>
    <definedName name="major_phenotypes">'Sperm cryopreservation'!$G$23</definedName>
    <definedName name="males">'Sperm cryopreservation'!#REF!</definedName>
    <definedName name="name_of_permit_holder">'Sperm cryopreservation'!#REF!</definedName>
    <definedName name="natural_mating">'Sperm cryopreservation'!#REF!</definedName>
    <definedName name="oocyte_extraction">'Sperm cryopreservation'!#REF!</definedName>
    <definedName name="origine">'Sperm cryopreservation'!$G$19</definedName>
    <definedName name="other_1">'Sperm cryopreservation'!#REF!</definedName>
    <definedName name="other_2">'Sperm cryopreservation'!#REF!</definedName>
    <definedName name="other_3">'Sperm cryopreservation'!#REF!</definedName>
    <definedName name="other_4">'Sperm cryopreservation'!#REF!</definedName>
    <definedName name="phone">'Sperm cryopreservation'!$D$12</definedName>
    <definedName name="PI">'Sperm cryopreservation'!$O$8</definedName>
    <definedName name="PI_email">'Sperm cryopreservation'!$O$10</definedName>
    <definedName name="_xlnm.Print_Area" localSheetId="0">'Sperm cryopreservation'!$B$1:$U$51</definedName>
    <definedName name="rederive_to_animal_unit">'Sperm cryopreservation'!#REF!</definedName>
    <definedName name="specify_1">'Sperm cryopreservation'!#REF!</definedName>
    <definedName name="specify_2">'Sperm cryopreservation'!#REF!</definedName>
    <definedName name="specify_3">'Sperm cryopreservation'!#REF!</definedName>
    <definedName name="specify_4">'Sperm cryopreservation'!#REF!</definedName>
    <definedName name="sperm">'Sperm cryopreservation'!#REF!</definedName>
    <definedName name="sperm_extration">'Sperm cryopreservation'!#REF!</definedName>
    <definedName name="sperm_freezing">'Sperm cryopreservation'!#REF!</definedName>
    <definedName name="stedkode">'Sperm cryopreservation'!#REF!</definedName>
    <definedName name="type_of_mutation">'Sperm cryopreservation'!$G$21</definedName>
    <definedName name="user_email">'Sperm cryopreservation'!$D$10</definedName>
    <definedName name="User_name">'Sperm cryopreservation'!$D$8</definedName>
    <definedName name="vat">'Sperm cryopreservation'!#REF!</definedName>
  </definedNames>
  <calcPr calcId="145621"/>
</workbook>
</file>

<file path=xl/calcChain.xml><?xml version="1.0" encoding="utf-8"?>
<calcChain xmlns="http://schemas.openxmlformats.org/spreadsheetml/2006/main">
  <c r="B2" i="3" l="1"/>
  <c r="A2" i="3"/>
  <c r="C2" i="3"/>
  <c r="D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X2" i="3"/>
  <c r="Y2" i="3"/>
  <c r="Z2" i="3"/>
  <c r="AA2" i="3"/>
  <c r="AB2" i="3"/>
  <c r="AC2" i="3"/>
  <c r="AD2" i="3"/>
  <c r="AE2" i="3"/>
  <c r="AF2" i="3"/>
  <c r="AG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Z2" i="3"/>
  <c r="BA2" i="3"/>
  <c r="BB2" i="3"/>
  <c r="BC2" i="3"/>
  <c r="BD2" i="3"/>
  <c r="BE2" i="3"/>
  <c r="BF2" i="3"/>
  <c r="BG2" i="3"/>
  <c r="BH2" i="3"/>
  <c r="BI2" i="3"/>
  <c r="BJ2" i="3"/>
  <c r="BK2" i="3"/>
  <c r="BX2" i="3"/>
  <c r="BZ2" i="3"/>
  <c r="CB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N2" i="3"/>
  <c r="DP2" i="3"/>
  <c r="DQ2" i="3"/>
  <c r="DR2" i="3"/>
  <c r="DT2" i="3"/>
  <c r="DU2" i="3"/>
  <c r="DV2" i="3"/>
  <c r="DW2" i="3"/>
  <c r="DX2" i="3"/>
  <c r="DY2" i="3"/>
  <c r="EB2" i="3"/>
  <c r="EC2" i="3"/>
  <c r="ED2" i="3"/>
  <c r="EG2" i="3"/>
  <c r="EJ2" i="3"/>
  <c r="EK2" i="3"/>
  <c r="EL2" i="3"/>
  <c r="EM2" i="3"/>
  <c r="EN2" i="3"/>
  <c r="EO2" i="3"/>
  <c r="EU2" i="3"/>
  <c r="EP2" i="3"/>
  <c r="EV2" i="3"/>
  <c r="EW2" i="3"/>
</calcChain>
</file>

<file path=xl/sharedStrings.xml><?xml version="1.0" encoding="utf-8"?>
<sst xmlns="http://schemas.openxmlformats.org/spreadsheetml/2006/main" count="192" uniqueCount="189">
  <si>
    <t>Email</t>
  </si>
  <si>
    <t>Phone</t>
  </si>
  <si>
    <t>Type of mutation</t>
  </si>
  <si>
    <t>Date of birth</t>
  </si>
  <si>
    <t>Line information</t>
  </si>
  <si>
    <t>Natural mating</t>
  </si>
  <si>
    <t>Comments</t>
  </si>
  <si>
    <t>Stedkode</t>
  </si>
  <si>
    <t>Alias</t>
  </si>
  <si>
    <t>Re-derive to animal unit</t>
  </si>
  <si>
    <t>AEM account number</t>
  </si>
  <si>
    <t>Experimental permit</t>
  </si>
  <si>
    <t>Embryo transfer</t>
  </si>
  <si>
    <t>Name</t>
  </si>
  <si>
    <t>Origine/Reference</t>
  </si>
  <si>
    <t>Major phentypes</t>
  </si>
  <si>
    <t>Customer information</t>
  </si>
  <si>
    <t>Breeding permit</t>
  </si>
  <si>
    <t>Animal ID</t>
  </si>
  <si>
    <t>Gender</t>
  </si>
  <si>
    <t>Genetic back ground</t>
  </si>
  <si>
    <t>Name of group leader</t>
  </si>
  <si>
    <t>EAN</t>
  </si>
  <si>
    <t>Crossed before ?</t>
  </si>
  <si>
    <t>Genotype</t>
  </si>
  <si>
    <t xml:space="preserve">By default your line will be added to the Copenhagen University Mouse Library </t>
  </si>
  <si>
    <t>(CUML)</t>
  </si>
  <si>
    <t>Please send this form to Transgenics@sund.ku.dk</t>
  </si>
  <si>
    <r>
      <t xml:space="preserve">This line </t>
    </r>
    <r>
      <rPr>
        <b/>
        <i/>
        <u/>
        <sz val="11"/>
        <color theme="1"/>
        <rFont val="Calibri"/>
        <family val="2"/>
        <scheme val="minor"/>
      </rPr>
      <t>cannot</t>
    </r>
    <r>
      <rPr>
        <sz val="11"/>
        <color theme="1"/>
        <rFont val="Calibri"/>
        <family val="2"/>
        <scheme val="minor"/>
      </rPr>
      <t xml:space="preserve"> be added to the Copenhagen Mouse Library</t>
    </r>
  </si>
  <si>
    <t>If you do not wish to do so please mark the box below</t>
  </si>
  <si>
    <t>Adress 1</t>
  </si>
  <si>
    <t>Adress 2</t>
  </si>
  <si>
    <t>Adress 3</t>
  </si>
  <si>
    <t>AEM project number</t>
  </si>
  <si>
    <t>Animal ID 1</t>
  </si>
  <si>
    <t>Animal ID 10</t>
  </si>
  <si>
    <t>Animal ID 2</t>
  </si>
  <si>
    <t>Animal ID 3</t>
  </si>
  <si>
    <t>Animal ID 4</t>
  </si>
  <si>
    <t>Animal ID 5</t>
  </si>
  <si>
    <t>Animal ID 6</t>
  </si>
  <si>
    <t>Animal ID 7</t>
  </si>
  <si>
    <t>Animal ID 8</t>
  </si>
  <si>
    <t>Animal ID 9</t>
  </si>
  <si>
    <t>Animals embryos</t>
  </si>
  <si>
    <t>Animals females</t>
  </si>
  <si>
    <t>Animals males</t>
  </si>
  <si>
    <t>Cell amount</t>
  </si>
  <si>
    <t>Cell sort</t>
  </si>
  <si>
    <t>Clone name and number</t>
  </si>
  <si>
    <t>Comment 1</t>
  </si>
  <si>
    <t>Comment 10</t>
  </si>
  <si>
    <t>Comment 2</t>
  </si>
  <si>
    <t>Comment 3</t>
  </si>
  <si>
    <t>Comment 4</t>
  </si>
  <si>
    <t>Comment 5</t>
  </si>
  <si>
    <t>Comment 6</t>
  </si>
  <si>
    <t>Comment 7</t>
  </si>
  <si>
    <t>Comment 8</t>
  </si>
  <si>
    <t>Comment 9</t>
  </si>
  <si>
    <t>Conditional knock out</t>
  </si>
  <si>
    <t>Construct name</t>
  </si>
  <si>
    <t>Cross w C57BL/6N 1</t>
  </si>
  <si>
    <t>Cross w C57BL/6N 2</t>
  </si>
  <si>
    <t>Cross w C57BL/6N 3</t>
  </si>
  <si>
    <t>Cross w C57BL/6N 4</t>
  </si>
  <si>
    <t>Crossed before? 1</t>
  </si>
  <si>
    <t>Crossed before? 10</t>
  </si>
  <si>
    <t>Crossed before? 2</t>
  </si>
  <si>
    <t>Crossed before? 3</t>
  </si>
  <si>
    <t>Crossed before? 4</t>
  </si>
  <si>
    <t>Crossed before? 5</t>
  </si>
  <si>
    <t>Crossed before? 6</t>
  </si>
  <si>
    <t>Crossed before? 7</t>
  </si>
  <si>
    <t>Crossed before? 8</t>
  </si>
  <si>
    <t>Crossed before? 9</t>
  </si>
  <si>
    <t>Cryopreservation Yes</t>
  </si>
  <si>
    <t>Culture condition</t>
  </si>
  <si>
    <t>CUML</t>
  </si>
  <si>
    <t>Date</t>
  </si>
  <si>
    <t>Date of birth 1</t>
  </si>
  <si>
    <t>Date of birth 10</t>
  </si>
  <si>
    <t>Date of birth 2</t>
  </si>
  <si>
    <t>Date of birth 3</t>
  </si>
  <si>
    <t>Date of birth 4</t>
  </si>
  <si>
    <t>Date of birth 5</t>
  </si>
  <si>
    <t>Date of birth 6</t>
  </si>
  <si>
    <t>Date of birth 7</t>
  </si>
  <si>
    <t>Date of birth 8</t>
  </si>
  <si>
    <t>Date of birth 9</t>
  </si>
  <si>
    <t>DNA amount 1</t>
  </si>
  <si>
    <t>DNA amount 2</t>
  </si>
  <si>
    <t>DNA amount 3</t>
  </si>
  <si>
    <t>DNA concentration 1</t>
  </si>
  <si>
    <t>DNA concentration 2</t>
  </si>
  <si>
    <t>DNA concentration 3</t>
  </si>
  <si>
    <t>DNA name 1</t>
  </si>
  <si>
    <t>DNA name 2</t>
  </si>
  <si>
    <t>DNA name 3</t>
  </si>
  <si>
    <t>DNA type 1</t>
  </si>
  <si>
    <t>DNA type 2</t>
  </si>
  <si>
    <t>DNA type 3</t>
  </si>
  <si>
    <t>Embryo stage</t>
  </si>
  <si>
    <t>ESC target</t>
  </si>
  <si>
    <t>Fresh</t>
  </si>
  <si>
    <t>Frozen</t>
  </si>
  <si>
    <t>Gender 1</t>
  </si>
  <si>
    <t>Gender 10</t>
  </si>
  <si>
    <t>Gender 2</t>
  </si>
  <si>
    <t>Gender 3</t>
  </si>
  <si>
    <t>Gender 4</t>
  </si>
  <si>
    <t>Gender 5</t>
  </si>
  <si>
    <t>Gender 6</t>
  </si>
  <si>
    <t>Gender 7</t>
  </si>
  <si>
    <t>Gender 8</t>
  </si>
  <si>
    <t>Gender 9</t>
  </si>
  <si>
    <t>Genetic background 1</t>
  </si>
  <si>
    <t>Genetic background 10</t>
  </si>
  <si>
    <t>Genetic background 2</t>
  </si>
  <si>
    <t>Genetic background 3</t>
  </si>
  <si>
    <t>Genetic background 4</t>
  </si>
  <si>
    <t>Genetic background 5</t>
  </si>
  <si>
    <t>Genetic background 6</t>
  </si>
  <si>
    <t>Genetic background 7</t>
  </si>
  <si>
    <t>Genetic background 8</t>
  </si>
  <si>
    <t>Genetic background 9</t>
  </si>
  <si>
    <t>Genotype 1</t>
  </si>
  <si>
    <t>Genotype 10</t>
  </si>
  <si>
    <t>Genotype 2</t>
  </si>
  <si>
    <t>Genotype 3</t>
  </si>
  <si>
    <t>Genotype 4</t>
  </si>
  <si>
    <t>Genotype 5</t>
  </si>
  <si>
    <t>Genotype 6</t>
  </si>
  <si>
    <t>Genotype 7</t>
  </si>
  <si>
    <t>Genotype 8</t>
  </si>
  <si>
    <t>Genotype 9</t>
  </si>
  <si>
    <t>Import animals</t>
  </si>
  <si>
    <t>Import Embryos</t>
  </si>
  <si>
    <t>Import sperm</t>
  </si>
  <si>
    <t>Knock in</t>
  </si>
  <si>
    <t>Knock out</t>
  </si>
  <si>
    <t>Line name</t>
  </si>
  <si>
    <t>Locus</t>
  </si>
  <si>
    <t>Major phenotypes</t>
  </si>
  <si>
    <t>Name of permitholder</t>
  </si>
  <si>
    <t>Neg selection</t>
  </si>
  <si>
    <t>Oocytes extration+IVF</t>
  </si>
  <si>
    <t>Other 1</t>
  </si>
  <si>
    <t>Other 2</t>
  </si>
  <si>
    <t>Other 3</t>
  </si>
  <si>
    <t>Other 4</t>
  </si>
  <si>
    <t>Parental cell line</t>
  </si>
  <si>
    <t>Passage</t>
  </si>
  <si>
    <t>PI</t>
  </si>
  <si>
    <t>PI email</t>
  </si>
  <si>
    <t>Pos selection</t>
  </si>
  <si>
    <t>Project ID</t>
  </si>
  <si>
    <t>Restriction strategy</t>
  </si>
  <si>
    <t>Screening strat</t>
  </si>
  <si>
    <t>SE/VAT</t>
  </si>
  <si>
    <t>Specify 1</t>
  </si>
  <si>
    <t>Specify 2</t>
  </si>
  <si>
    <t>Specify 3</t>
  </si>
  <si>
    <t>Specify 4</t>
  </si>
  <si>
    <t>Sperm extraction+IVF</t>
  </si>
  <si>
    <t>Superovulate No</t>
  </si>
  <si>
    <t>Superovulate Yes</t>
  </si>
  <si>
    <t>Type (BAC/Plasmid)</t>
  </si>
  <si>
    <t>Type of modification</t>
  </si>
  <si>
    <t>User Email</t>
  </si>
  <si>
    <t>User name</t>
  </si>
  <si>
    <t>Vector concentration 1</t>
  </si>
  <si>
    <t>Vector concentration 2</t>
  </si>
  <si>
    <t>Vector concentration 3</t>
  </si>
  <si>
    <t>Vector Name 1</t>
  </si>
  <si>
    <t>Vector Name 2</t>
  </si>
  <si>
    <t>Vector Name 3</t>
  </si>
  <si>
    <t>Vector type 1</t>
  </si>
  <si>
    <t>Vector type 2</t>
  </si>
  <si>
    <t>Vector type 3</t>
  </si>
  <si>
    <t>Venctor Amount 1</t>
  </si>
  <si>
    <t>Venctor Amount 2</t>
  </si>
  <si>
    <t>Venctor Amount 3</t>
  </si>
  <si>
    <t>Sperm cryopresvervation</t>
  </si>
  <si>
    <t>Origin/Reference</t>
  </si>
  <si>
    <t>Date (YY-MM-DD)</t>
  </si>
  <si>
    <t>v3</t>
  </si>
  <si>
    <t>AEM account</t>
  </si>
  <si>
    <t>Contact us if you do not have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</si>
</sst>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0" fillId="4" borderId="0" xfId="0" applyFill="1"/>
    <xf numFmtId="0" fontId="0" fillId="2" borderId="0" xfId="0" applyFill="1"/>
    <xf numFmtId="0" fontId="5" fillId="4" borderId="0" xfId="0" applyFont="1" applyFill="1" applyAlignment="1">
      <alignment horizontal="left" vertical="top"/>
    </xf>
    <xf numFmtId="0" fontId="4" fillId="2" borderId="0" xfId="0" applyFont="1" applyFill="1"/>
    <xf numFmtId="0" fontId="10" fillId="0" borderId="0" xfId="0" applyNumberFormat="1" applyFont="1" applyAlignment="1">
      <alignment horizontal="center" vertical="top"/>
    </xf>
    <xf numFmtId="0" fontId="0" fillId="0" borderId="0" xfId="0" applyNumberFormat="1"/>
    <xf numFmtId="0" fontId="0" fillId="3" borderId="0" xfId="0" applyNumberFormat="1" applyFill="1"/>
    <xf numFmtId="0" fontId="2" fillId="3" borderId="0" xfId="0" applyNumberFormat="1" applyFont="1" applyFill="1" applyAlignment="1">
      <alignment vertical="center"/>
    </xf>
    <xf numFmtId="0" fontId="3" fillId="3" borderId="0" xfId="0" applyNumberFormat="1" applyFont="1" applyFill="1" applyAlignment="1">
      <alignment horizontal="center" vertical="center" wrapText="1"/>
    </xf>
    <xf numFmtId="0" fontId="1" fillId="3" borderId="0" xfId="0" applyNumberFormat="1" applyFont="1" applyFill="1"/>
    <xf numFmtId="0" fontId="0" fillId="3" borderId="0" xfId="0" applyNumberFormat="1" applyFill="1" applyAlignment="1">
      <alignment horizontal="center"/>
    </xf>
    <xf numFmtId="0" fontId="0" fillId="3" borderId="0" xfId="0" applyNumberFormat="1" applyFill="1" applyAlignment="1"/>
    <xf numFmtId="0" fontId="0" fillId="3" borderId="0" xfId="0" applyNumberFormat="1" applyFill="1" applyBorder="1" applyAlignment="1" applyProtection="1">
      <alignment horizontal="left" vertical="top" readingOrder="1"/>
      <protection locked="0"/>
    </xf>
    <xf numFmtId="0" fontId="0" fillId="4" borderId="0" xfId="0" applyNumberFormat="1" applyFill="1"/>
    <xf numFmtId="0" fontId="1" fillId="4" borderId="0" xfId="0" applyNumberFormat="1" applyFont="1" applyFill="1"/>
    <xf numFmtId="0" fontId="0" fillId="0" borderId="1" xfId="0" applyNumberFormat="1" applyFill="1" applyBorder="1" applyProtection="1"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3" borderId="0" xfId="0" applyNumberFormat="1" applyFill="1" applyAlignment="1" applyProtection="1">
      <alignment vertical="top" readingOrder="1"/>
      <protection locked="0"/>
    </xf>
    <xf numFmtId="0" fontId="7" fillId="3" borderId="0" xfId="1" applyNumberFormat="1" applyFill="1" applyAlignment="1">
      <alignment horizontal="left"/>
    </xf>
    <xf numFmtId="0" fontId="1" fillId="3" borderId="0" xfId="0" applyNumberFormat="1" applyFont="1" applyFill="1" applyAlignment="1"/>
    <xf numFmtId="0" fontId="0" fillId="0" borderId="1" xfId="0" applyNumberFormat="1" applyBorder="1" applyAlignment="1" applyProtection="1">
      <alignment horizontal="center"/>
      <protection locked="0"/>
    </xf>
    <xf numFmtId="0" fontId="8" fillId="3" borderId="0" xfId="0" applyNumberFormat="1" applyFont="1" applyFill="1"/>
    <xf numFmtId="0" fontId="0" fillId="0" borderId="1" xfId="0" applyNumberFormat="1" applyBorder="1" applyAlignment="1" applyProtection="1">
      <alignment horizontal="center"/>
      <protection locked="0"/>
    </xf>
    <xf numFmtId="0" fontId="9" fillId="3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 vertical="top" readingOrder="1"/>
      <protection locked="0"/>
    </xf>
    <xf numFmtId="0" fontId="5" fillId="0" borderId="0" xfId="0" applyFont="1" applyAlignment="1">
      <alignment horizontal="left" vertical="top"/>
    </xf>
    <xf numFmtId="0" fontId="0" fillId="3" borderId="0" xfId="0" applyNumberFormat="1" applyFill="1" applyAlignment="1">
      <alignment horizontal="right"/>
    </xf>
    <xf numFmtId="0" fontId="0" fillId="3" borderId="5" xfId="0" applyNumberForma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335280</xdr:colOff>
      <xdr:row>0</xdr:row>
      <xdr:rowOff>0</xdr:rowOff>
    </xdr:from>
    <xdr:to>
      <xdr:col>20</xdr:col>
      <xdr:colOff>591312</xdr:colOff>
      <xdr:row>2</xdr:row>
      <xdr:rowOff>14298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0"/>
          <a:ext cx="3121152" cy="1195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oups.ku.dk/grupperum/mouse_library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0"/>
  <sheetViews>
    <sheetView showZeros="0" tabSelected="1" zoomScaleNormal="100" workbookViewId="0">
      <selection activeCell="B43" sqref="B43"/>
    </sheetView>
  </sheetViews>
  <sheetFormatPr defaultRowHeight="14.4" x14ac:dyDescent="0.3"/>
  <cols>
    <col min="1" max="1" width="0.88671875" customWidth="1"/>
    <col min="2" max="2" width="15.33203125" customWidth="1"/>
    <col min="3" max="3" width="0.88671875" customWidth="1"/>
    <col min="5" max="6" width="3.109375" customWidth="1"/>
    <col min="7" max="7" width="15" customWidth="1"/>
    <col min="8" max="8" width="9.6640625" customWidth="1"/>
    <col min="9" max="9" width="0.5546875" customWidth="1"/>
    <col min="10" max="10" width="6.33203125" customWidth="1"/>
    <col min="11" max="11" width="3.109375" customWidth="1"/>
    <col min="12" max="12" width="6.33203125" customWidth="1"/>
    <col min="13" max="13" width="8.77734375" customWidth="1"/>
    <col min="14" max="14" width="3.109375" customWidth="1"/>
    <col min="16" max="16" width="3.109375" customWidth="1"/>
    <col min="18" max="18" width="3.109375" customWidth="1"/>
    <col min="21" max="21" width="8.77734375" customWidth="1"/>
  </cols>
  <sheetData>
    <row r="1" spans="1:54" ht="49.8" customHeight="1" x14ac:dyDescent="0.3">
      <c r="A1" s="33" t="s">
        <v>183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7"/>
      <c r="Q1" s="7"/>
      <c r="R1" s="7"/>
      <c r="S1" s="7"/>
      <c r="T1" s="7"/>
      <c r="U1" s="7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43.2" customHeight="1" x14ac:dyDescent="0.3">
      <c r="A2" s="4"/>
      <c r="B2" s="6" t="s">
        <v>186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  <c r="T2" s="4"/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9" customHeight="1" x14ac:dyDescent="0.3">
      <c r="A3" s="1"/>
      <c r="B3" s="3"/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x14ac:dyDescent="0.3">
      <c r="A4" s="10"/>
      <c r="B4" s="11"/>
      <c r="C4" s="12"/>
      <c r="D4" s="11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x14ac:dyDescent="0.3">
      <c r="A5" s="10"/>
      <c r="B5" s="13" t="s">
        <v>16</v>
      </c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x14ac:dyDescent="0.3">
      <c r="A6" s="10"/>
      <c r="B6" s="10" t="s">
        <v>185</v>
      </c>
      <c r="C6" s="13"/>
      <c r="D6" s="26"/>
      <c r="E6" s="26"/>
      <c r="F6" s="26"/>
      <c r="G6" s="2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4.2" customHeight="1" x14ac:dyDescent="0.3">
      <c r="A7" s="10"/>
      <c r="B7" s="13"/>
      <c r="C7" s="1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x14ac:dyDescent="0.3">
      <c r="A8" s="10"/>
      <c r="B8" s="10" t="s">
        <v>13</v>
      </c>
      <c r="C8" s="10"/>
      <c r="D8" s="26"/>
      <c r="E8" s="26"/>
      <c r="F8" s="26"/>
      <c r="G8" s="26"/>
      <c r="H8" s="10"/>
      <c r="I8" s="14"/>
      <c r="J8" s="34" t="s">
        <v>21</v>
      </c>
      <c r="K8" s="34"/>
      <c r="L8" s="34"/>
      <c r="M8" s="34"/>
      <c r="N8" s="35"/>
      <c r="O8" s="26"/>
      <c r="P8" s="26"/>
      <c r="Q8" s="26"/>
      <c r="R8" s="26"/>
      <c r="S8" s="26"/>
      <c r="T8" s="15"/>
      <c r="U8" s="10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3.6" customHeight="1" x14ac:dyDescent="0.3">
      <c r="A9" s="10"/>
      <c r="B9" s="10"/>
      <c r="C9" s="10"/>
      <c r="D9" s="14"/>
      <c r="E9" s="14"/>
      <c r="F9" s="14"/>
      <c r="G9" s="14"/>
      <c r="H9" s="10"/>
      <c r="I9" s="14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x14ac:dyDescent="0.3">
      <c r="A10" s="10"/>
      <c r="B10" s="10" t="s">
        <v>0</v>
      </c>
      <c r="C10" s="10"/>
      <c r="D10" s="26"/>
      <c r="E10" s="26"/>
      <c r="F10" s="26"/>
      <c r="G10" s="26"/>
      <c r="H10" s="10"/>
      <c r="I10" s="14"/>
      <c r="J10" s="34" t="s">
        <v>0</v>
      </c>
      <c r="K10" s="34"/>
      <c r="L10" s="34"/>
      <c r="M10" s="34"/>
      <c r="N10" s="35"/>
      <c r="O10" s="26"/>
      <c r="P10" s="26"/>
      <c r="Q10" s="26"/>
      <c r="R10" s="26"/>
      <c r="S10" s="26"/>
      <c r="T10" s="15"/>
      <c r="U10" s="10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3.6" customHeight="1" x14ac:dyDescent="0.3">
      <c r="A11" s="10"/>
      <c r="B11" s="10"/>
      <c r="C11" s="10"/>
      <c r="D11" s="14"/>
      <c r="E11" s="14"/>
      <c r="F11" s="14"/>
      <c r="G11" s="14"/>
      <c r="H11" s="10"/>
      <c r="I11" s="14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x14ac:dyDescent="0.3">
      <c r="A12" s="10"/>
      <c r="B12" s="10" t="s">
        <v>187</v>
      </c>
      <c r="C12" s="10"/>
      <c r="D12" s="26"/>
      <c r="E12" s="26"/>
      <c r="F12" s="26"/>
      <c r="G12" s="26"/>
      <c r="H12" s="10"/>
      <c r="I12" s="14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x14ac:dyDescent="0.3">
      <c r="A13" s="10"/>
      <c r="B13" s="10"/>
      <c r="C13" s="10"/>
      <c r="D13" s="25" t="s">
        <v>188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x14ac:dyDescent="0.3">
      <c r="A14" s="10"/>
      <c r="B14" s="10"/>
      <c r="C14" s="10"/>
      <c r="D14" s="14"/>
      <c r="E14" s="14"/>
      <c r="F14" s="14"/>
      <c r="G14" s="14"/>
      <c r="H14" s="14"/>
      <c r="I14" s="14"/>
      <c r="J14" s="14"/>
      <c r="K14" s="14"/>
      <c r="L14" s="14"/>
      <c r="M14" s="10"/>
      <c r="N14" s="10"/>
      <c r="O14" s="10"/>
      <c r="P14" s="10"/>
      <c r="Q14" s="10"/>
      <c r="R14" s="10"/>
      <c r="S14" s="10"/>
      <c r="T14" s="10"/>
      <c r="U14" s="10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x14ac:dyDescent="0.3">
      <c r="A15" s="10"/>
      <c r="B15" s="13" t="s">
        <v>4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3.6" customHeight="1" x14ac:dyDescent="0.3">
      <c r="A16" s="10"/>
      <c r="B16" s="13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x14ac:dyDescent="0.3">
      <c r="A17" s="10"/>
      <c r="B17" s="10" t="s">
        <v>13</v>
      </c>
      <c r="C17" s="10"/>
      <c r="D17" s="10"/>
      <c r="E17" s="15"/>
      <c r="F17" s="15"/>
      <c r="G17" s="26"/>
      <c r="H17" s="26"/>
      <c r="I17" s="26"/>
      <c r="J17" s="26"/>
      <c r="K17" s="26"/>
      <c r="L17" s="26"/>
      <c r="M17" s="26"/>
      <c r="N17" s="26"/>
      <c r="O17" s="15"/>
      <c r="P17" s="15"/>
      <c r="Q17" s="15"/>
      <c r="R17" s="15"/>
      <c r="S17" s="15"/>
      <c r="T17" s="15"/>
      <c r="U17" s="10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3.6" customHeight="1" x14ac:dyDescent="0.3">
      <c r="A18" s="10"/>
      <c r="B18" s="10"/>
      <c r="C18" s="10"/>
      <c r="D18" s="1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0"/>
      <c r="P18" s="10"/>
      <c r="Q18" s="10"/>
      <c r="R18" s="10"/>
      <c r="S18" s="10"/>
      <c r="T18" s="10"/>
      <c r="U18" s="10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x14ac:dyDescent="0.3">
      <c r="A19" s="10"/>
      <c r="B19" s="10" t="s">
        <v>184</v>
      </c>
      <c r="C19" s="10"/>
      <c r="D19" s="10"/>
      <c r="E19" s="15"/>
      <c r="F19" s="15"/>
      <c r="G19" s="26"/>
      <c r="H19" s="26"/>
      <c r="I19" s="26"/>
      <c r="J19" s="26"/>
      <c r="K19" s="26"/>
      <c r="L19" s="26"/>
      <c r="M19" s="26"/>
      <c r="N19" s="26"/>
      <c r="O19" s="15"/>
      <c r="P19" s="15"/>
      <c r="Q19" s="15"/>
      <c r="R19" s="15"/>
      <c r="S19" s="15"/>
      <c r="T19" s="15"/>
      <c r="U19" s="10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3.6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x14ac:dyDescent="0.3">
      <c r="A21" s="10"/>
      <c r="B21" s="10" t="s">
        <v>2</v>
      </c>
      <c r="C21" s="10"/>
      <c r="D21" s="10"/>
      <c r="E21" s="15"/>
      <c r="F21" s="15"/>
      <c r="G21" s="26"/>
      <c r="H21" s="26"/>
      <c r="I21" s="26"/>
      <c r="J21" s="26"/>
      <c r="K21" s="26"/>
      <c r="L21" s="26"/>
      <c r="M21" s="26"/>
      <c r="N21" s="26"/>
      <c r="O21" s="15"/>
      <c r="P21" s="15"/>
      <c r="Q21" s="15"/>
      <c r="R21" s="15"/>
      <c r="S21" s="15"/>
      <c r="T21" s="15"/>
      <c r="U21" s="10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3.6" customHeight="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x14ac:dyDescent="0.3">
      <c r="A23" s="10"/>
      <c r="B23" s="10" t="s">
        <v>15</v>
      </c>
      <c r="C23" s="10"/>
      <c r="D23" s="10"/>
      <c r="E23" s="15"/>
      <c r="F23" s="15"/>
      <c r="G23" s="26"/>
      <c r="H23" s="26"/>
      <c r="I23" s="26"/>
      <c r="J23" s="26"/>
      <c r="K23" s="26"/>
      <c r="L23" s="26"/>
      <c r="M23" s="26"/>
      <c r="N23" s="26"/>
      <c r="O23" s="15"/>
      <c r="P23" s="15"/>
      <c r="Q23" s="15"/>
      <c r="R23" s="15"/>
      <c r="S23" s="15"/>
      <c r="T23" s="15"/>
      <c r="U23" s="10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x14ac:dyDescent="0.3">
      <c r="A24" s="10"/>
      <c r="B24" s="10"/>
      <c r="C24" s="10"/>
      <c r="D24" s="10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0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x14ac:dyDescent="0.3">
      <c r="A25" s="17"/>
      <c r="B25" s="18" t="s">
        <v>18</v>
      </c>
      <c r="C25" s="18"/>
      <c r="D25" s="18" t="s">
        <v>19</v>
      </c>
      <c r="E25" s="18" t="s">
        <v>3</v>
      </c>
      <c r="F25" s="18"/>
      <c r="G25" s="17"/>
      <c r="H25" s="18" t="s">
        <v>24</v>
      </c>
      <c r="I25" s="17"/>
      <c r="J25" s="18" t="s">
        <v>20</v>
      </c>
      <c r="K25" s="17"/>
      <c r="L25" s="17"/>
      <c r="M25" s="17"/>
      <c r="N25" s="17"/>
      <c r="O25" s="17"/>
      <c r="P25" s="18" t="s">
        <v>23</v>
      </c>
      <c r="Q25" s="18"/>
      <c r="R25" s="17"/>
      <c r="S25" s="17"/>
      <c r="T25" s="17"/>
      <c r="U25" s="17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x14ac:dyDescent="0.3">
      <c r="A26" s="17"/>
      <c r="B26" s="19"/>
      <c r="C26" s="28"/>
      <c r="D26" s="29"/>
      <c r="E26" s="31"/>
      <c r="F26" s="31"/>
      <c r="G26" s="31"/>
      <c r="H26" s="20"/>
      <c r="I26" s="28"/>
      <c r="J26" s="30"/>
      <c r="K26" s="30"/>
      <c r="L26" s="30"/>
      <c r="M26" s="30"/>
      <c r="N26" s="30"/>
      <c r="O26" s="29"/>
      <c r="P26" s="31"/>
      <c r="Q26" s="31"/>
      <c r="R26" s="31"/>
      <c r="S26" s="17"/>
      <c r="T26" s="17"/>
      <c r="U26" s="17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x14ac:dyDescent="0.3">
      <c r="A27" s="17"/>
      <c r="B27" s="19"/>
      <c r="C27" s="28"/>
      <c r="D27" s="29"/>
      <c r="E27" s="31"/>
      <c r="F27" s="31"/>
      <c r="G27" s="31"/>
      <c r="H27" s="20"/>
      <c r="I27" s="28"/>
      <c r="J27" s="30"/>
      <c r="K27" s="30"/>
      <c r="L27" s="30"/>
      <c r="M27" s="30"/>
      <c r="N27" s="30"/>
      <c r="O27" s="29"/>
      <c r="P27" s="31"/>
      <c r="Q27" s="31"/>
      <c r="R27" s="31"/>
      <c r="S27" s="17"/>
      <c r="T27" s="17"/>
      <c r="U27" s="17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x14ac:dyDescent="0.3">
      <c r="A28" s="17"/>
      <c r="B28" s="19"/>
      <c r="C28" s="28"/>
      <c r="D28" s="29"/>
      <c r="E28" s="31"/>
      <c r="F28" s="31"/>
      <c r="G28" s="31"/>
      <c r="H28" s="20"/>
      <c r="I28" s="28"/>
      <c r="J28" s="30"/>
      <c r="K28" s="30"/>
      <c r="L28" s="30"/>
      <c r="M28" s="30"/>
      <c r="N28" s="30"/>
      <c r="O28" s="29"/>
      <c r="P28" s="31"/>
      <c r="Q28" s="31"/>
      <c r="R28" s="31"/>
      <c r="S28" s="17"/>
      <c r="T28" s="17"/>
      <c r="U28" s="17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x14ac:dyDescent="0.3">
      <c r="A29" s="17"/>
      <c r="B29" s="19"/>
      <c r="C29" s="28"/>
      <c r="D29" s="29"/>
      <c r="E29" s="31"/>
      <c r="F29" s="31"/>
      <c r="G29" s="31"/>
      <c r="H29" s="20"/>
      <c r="I29" s="28"/>
      <c r="J29" s="30"/>
      <c r="K29" s="30"/>
      <c r="L29" s="30"/>
      <c r="M29" s="30"/>
      <c r="N29" s="30"/>
      <c r="O29" s="29"/>
      <c r="P29" s="31"/>
      <c r="Q29" s="31"/>
      <c r="R29" s="31"/>
      <c r="S29" s="17"/>
      <c r="T29" s="17"/>
      <c r="U29" s="17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x14ac:dyDescent="0.3">
      <c r="A30" s="17"/>
      <c r="B30" s="19"/>
      <c r="C30" s="28"/>
      <c r="D30" s="29"/>
      <c r="E30" s="31"/>
      <c r="F30" s="31"/>
      <c r="G30" s="31"/>
      <c r="H30" s="20"/>
      <c r="I30" s="28"/>
      <c r="J30" s="30"/>
      <c r="K30" s="30"/>
      <c r="L30" s="30"/>
      <c r="M30" s="30"/>
      <c r="N30" s="30"/>
      <c r="O30" s="29"/>
      <c r="P30" s="31"/>
      <c r="Q30" s="31"/>
      <c r="R30" s="31"/>
      <c r="S30" s="17"/>
      <c r="T30" s="17"/>
      <c r="U30" s="17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x14ac:dyDescent="0.3">
      <c r="A31" s="17"/>
      <c r="B31" s="19"/>
      <c r="C31" s="28"/>
      <c r="D31" s="29"/>
      <c r="E31" s="31"/>
      <c r="F31" s="31"/>
      <c r="G31" s="31"/>
      <c r="H31" s="20"/>
      <c r="I31" s="28"/>
      <c r="J31" s="30"/>
      <c r="K31" s="30"/>
      <c r="L31" s="30"/>
      <c r="M31" s="30"/>
      <c r="N31" s="30"/>
      <c r="O31" s="29"/>
      <c r="P31" s="31"/>
      <c r="Q31" s="31"/>
      <c r="R31" s="31"/>
      <c r="S31" s="17"/>
      <c r="T31" s="17"/>
      <c r="U31" s="17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x14ac:dyDescent="0.3">
      <c r="A32" s="17"/>
      <c r="B32" s="19"/>
      <c r="C32" s="28"/>
      <c r="D32" s="29"/>
      <c r="E32" s="31"/>
      <c r="F32" s="31"/>
      <c r="G32" s="31"/>
      <c r="H32" s="20"/>
      <c r="I32" s="28"/>
      <c r="J32" s="30"/>
      <c r="K32" s="30"/>
      <c r="L32" s="30"/>
      <c r="M32" s="30"/>
      <c r="N32" s="30"/>
      <c r="O32" s="29"/>
      <c r="P32" s="31"/>
      <c r="Q32" s="31"/>
      <c r="R32" s="31"/>
      <c r="S32" s="17"/>
      <c r="T32" s="17"/>
      <c r="U32" s="17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x14ac:dyDescent="0.3">
      <c r="A33" s="17"/>
      <c r="B33" s="19"/>
      <c r="C33" s="28"/>
      <c r="D33" s="29"/>
      <c r="E33" s="31"/>
      <c r="F33" s="31"/>
      <c r="G33" s="31"/>
      <c r="H33" s="20"/>
      <c r="I33" s="28"/>
      <c r="J33" s="30"/>
      <c r="K33" s="30"/>
      <c r="L33" s="30"/>
      <c r="M33" s="30"/>
      <c r="N33" s="30"/>
      <c r="O33" s="29"/>
      <c r="P33" s="31"/>
      <c r="Q33" s="31"/>
      <c r="R33" s="31"/>
      <c r="S33" s="17"/>
      <c r="T33" s="17"/>
      <c r="U33" s="17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x14ac:dyDescent="0.3">
      <c r="A34" s="17"/>
      <c r="B34" s="19"/>
      <c r="C34" s="28"/>
      <c r="D34" s="29"/>
      <c r="E34" s="31"/>
      <c r="F34" s="31"/>
      <c r="G34" s="31"/>
      <c r="H34" s="20"/>
      <c r="I34" s="28"/>
      <c r="J34" s="30"/>
      <c r="K34" s="30"/>
      <c r="L34" s="30"/>
      <c r="M34" s="30"/>
      <c r="N34" s="30"/>
      <c r="O34" s="29"/>
      <c r="P34" s="31"/>
      <c r="Q34" s="31"/>
      <c r="R34" s="31"/>
      <c r="S34" s="17"/>
      <c r="T34" s="17"/>
      <c r="U34" s="17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x14ac:dyDescent="0.3">
      <c r="A35" s="17"/>
      <c r="B35" s="19"/>
      <c r="C35" s="28"/>
      <c r="D35" s="29"/>
      <c r="E35" s="31"/>
      <c r="F35" s="31"/>
      <c r="G35" s="31"/>
      <c r="H35" s="20"/>
      <c r="I35" s="28"/>
      <c r="J35" s="30"/>
      <c r="K35" s="30"/>
      <c r="L35" s="30"/>
      <c r="M35" s="30"/>
      <c r="N35" s="30"/>
      <c r="O35" s="29"/>
      <c r="P35" s="31"/>
      <c r="Q35" s="31"/>
      <c r="R35" s="31"/>
      <c r="S35" s="17"/>
      <c r="T35" s="17"/>
      <c r="U35" s="17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x14ac:dyDescent="0.3">
      <c r="A38" s="10"/>
      <c r="B38" s="13" t="s">
        <v>6</v>
      </c>
      <c r="C38" s="1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21"/>
      <c r="S38" s="10"/>
      <c r="T38" s="10"/>
      <c r="U38" s="10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x14ac:dyDescent="0.3">
      <c r="A39" s="10"/>
      <c r="B39" s="10"/>
      <c r="C39" s="10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21"/>
      <c r="S39" s="10"/>
      <c r="T39" s="10"/>
      <c r="U39" s="10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x14ac:dyDescent="0.3">
      <c r="A40" s="10"/>
      <c r="B40" s="10"/>
      <c r="C40" s="10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21"/>
      <c r="S40" s="10"/>
      <c r="T40" s="10"/>
      <c r="U40" s="10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x14ac:dyDescent="0.3">
      <c r="A41" s="10"/>
      <c r="B41" s="10"/>
      <c r="C41" s="10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21"/>
      <c r="S41" s="10"/>
      <c r="T41" s="10"/>
      <c r="U41" s="10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x14ac:dyDescent="0.3">
      <c r="A42" s="10"/>
      <c r="B42" s="10"/>
      <c r="C42" s="10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21"/>
      <c r="S42" s="10"/>
      <c r="T42" s="10"/>
      <c r="U42" s="10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x14ac:dyDescent="0.3">
      <c r="A43" s="10"/>
      <c r="B43" s="10"/>
      <c r="C43" s="10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21"/>
      <c r="S43" s="10"/>
      <c r="T43" s="10"/>
      <c r="U43" s="10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x14ac:dyDescent="0.3">
      <c r="A44" s="10"/>
      <c r="B44" s="10"/>
      <c r="C44" s="10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21"/>
      <c r="S44" s="10"/>
      <c r="T44" s="10"/>
      <c r="U44" s="10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x14ac:dyDescent="0.3">
      <c r="A45" s="10"/>
      <c r="B45" s="10"/>
      <c r="C45" s="10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21"/>
      <c r="S45" s="10"/>
      <c r="T45" s="10"/>
      <c r="U45" s="10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x14ac:dyDescent="0.3">
      <c r="A46" s="10"/>
      <c r="B46" s="10"/>
      <c r="C46" s="10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1"/>
      <c r="S46" s="10"/>
      <c r="T46" s="10"/>
      <c r="U46" s="10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x14ac:dyDescent="0.3">
      <c r="A47" s="10"/>
      <c r="B47" s="10"/>
      <c r="C47" s="10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1"/>
      <c r="S47" s="10"/>
      <c r="T47" s="10"/>
      <c r="U47" s="10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x14ac:dyDescent="0.3">
      <c r="A48" s="10"/>
      <c r="B48" s="10"/>
      <c r="C48" s="1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1"/>
      <c r="S48" s="10"/>
      <c r="T48" s="10"/>
      <c r="U48" s="10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x14ac:dyDescent="0.3">
      <c r="A49" s="10"/>
      <c r="B49" s="13" t="s">
        <v>25</v>
      </c>
      <c r="C49" s="10"/>
      <c r="D49" s="10"/>
      <c r="E49" s="15"/>
      <c r="F49" s="15"/>
      <c r="G49" s="15"/>
      <c r="H49" s="15"/>
      <c r="I49" s="15"/>
      <c r="J49" s="15"/>
      <c r="K49" s="15"/>
      <c r="L49" s="15"/>
      <c r="M49" s="22" t="s">
        <v>26</v>
      </c>
      <c r="N49" s="23" t="s">
        <v>29</v>
      </c>
      <c r="O49" s="15"/>
      <c r="P49" s="15"/>
      <c r="Q49" s="15"/>
      <c r="R49" s="15"/>
      <c r="S49" s="15"/>
      <c r="T49" s="15"/>
      <c r="U49" s="10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x14ac:dyDescent="0.3">
      <c r="A50" s="10"/>
      <c r="B50" s="16" t="s">
        <v>28</v>
      </c>
      <c r="C50" s="10"/>
      <c r="D50" s="10"/>
      <c r="E50" s="15"/>
      <c r="F50" s="15"/>
      <c r="G50" s="10"/>
      <c r="H50" s="10"/>
      <c r="I50" s="10"/>
      <c r="J50" s="10"/>
      <c r="K50" s="24"/>
      <c r="L50" s="10"/>
      <c r="M50" s="10"/>
      <c r="N50" s="15"/>
      <c r="O50" s="15"/>
      <c r="P50" s="15"/>
      <c r="Q50" s="15"/>
      <c r="R50" s="15"/>
      <c r="S50" s="15"/>
      <c r="T50" s="15"/>
      <c r="U50" s="10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x14ac:dyDescent="0.3">
      <c r="A51" s="10"/>
      <c r="B51" s="10"/>
      <c r="C51" s="10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18" x14ac:dyDescent="0.35">
      <c r="A52" s="27" t="s">
        <v>27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</sheetData>
  <sheetProtection selectLockedCells="1"/>
  <mergeCells count="64">
    <mergeCell ref="A52:U52"/>
    <mergeCell ref="A1:O1"/>
    <mergeCell ref="P26:R26"/>
    <mergeCell ref="D8:G8"/>
    <mergeCell ref="D10:G10"/>
    <mergeCell ref="D12:G12"/>
    <mergeCell ref="O8:S8"/>
    <mergeCell ref="O10:S10"/>
    <mergeCell ref="J8:N8"/>
    <mergeCell ref="J10:N10"/>
    <mergeCell ref="E29:G29"/>
    <mergeCell ref="P29:R29"/>
    <mergeCell ref="E31:G31"/>
    <mergeCell ref="P31:R31"/>
    <mergeCell ref="E32:G32"/>
    <mergeCell ref="P32:R32"/>
    <mergeCell ref="I32:O32"/>
    <mergeCell ref="P30:R30"/>
    <mergeCell ref="E27:G27"/>
    <mergeCell ref="P27:R27"/>
    <mergeCell ref="E28:G28"/>
    <mergeCell ref="P28:R28"/>
    <mergeCell ref="E30:G30"/>
    <mergeCell ref="I27:O27"/>
    <mergeCell ref="D39:Q39"/>
    <mergeCell ref="D40:Q40"/>
    <mergeCell ref="D41:Q41"/>
    <mergeCell ref="P33:R33"/>
    <mergeCell ref="E33:G33"/>
    <mergeCell ref="C26:D26"/>
    <mergeCell ref="E35:G35"/>
    <mergeCell ref="D42:Q42"/>
    <mergeCell ref="D43:Q43"/>
    <mergeCell ref="D44:Q44"/>
    <mergeCell ref="D45:Q45"/>
    <mergeCell ref="D46:Q46"/>
    <mergeCell ref="D47:Q47"/>
    <mergeCell ref="E34:G34"/>
    <mergeCell ref="P34:R34"/>
    <mergeCell ref="I33:O33"/>
    <mergeCell ref="I34:O34"/>
    <mergeCell ref="P35:R35"/>
    <mergeCell ref="D38:Q38"/>
    <mergeCell ref="G17:N17"/>
    <mergeCell ref="G19:N19"/>
    <mergeCell ref="G21:N21"/>
    <mergeCell ref="G23:N23"/>
    <mergeCell ref="I26:O26"/>
    <mergeCell ref="E26:G26"/>
    <mergeCell ref="D6:G6"/>
    <mergeCell ref="C34:D34"/>
    <mergeCell ref="C35:D35"/>
    <mergeCell ref="C28:D28"/>
    <mergeCell ref="C29:D29"/>
    <mergeCell ref="C30:D30"/>
    <mergeCell ref="C31:D31"/>
    <mergeCell ref="C32:D32"/>
    <mergeCell ref="C33:D33"/>
    <mergeCell ref="I35:O35"/>
    <mergeCell ref="I28:O28"/>
    <mergeCell ref="I29:O29"/>
    <mergeCell ref="I30:O30"/>
    <mergeCell ref="I31:O31"/>
    <mergeCell ref="C27:D27"/>
  </mergeCells>
  <hyperlinks>
    <hyperlink ref="M49" r:id="rId1" display="CUML"/>
  </hyperlinks>
  <pageMargins left="0.7" right="0.7" top="0.75" bottom="0.75" header="0.3" footer="0.3"/>
  <pageSetup paperSize="9" scale="62" orientation="portrait" r:id="rId2"/>
  <colBreaks count="1" manualBreakCount="1">
    <brk id="21" max="94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"/>
  <sheetViews>
    <sheetView showZeros="0" workbookViewId="0">
      <selection activeCell="D31" sqref="D31"/>
    </sheetView>
  </sheetViews>
  <sheetFormatPr defaultRowHeight="14.4" x14ac:dyDescent="0.3"/>
  <cols>
    <col min="1" max="1" width="17.6640625" bestFit="1" customWidth="1"/>
    <col min="4" max="4" width="18.109375" bestFit="1" customWidth="1"/>
    <col min="16" max="16" width="10.109375" bestFit="1" customWidth="1"/>
    <col min="17" max="17" width="14.6640625" bestFit="1" customWidth="1"/>
    <col min="20" max="20" width="14" bestFit="1" customWidth="1"/>
    <col min="23" max="23" width="20.5546875" bestFit="1" customWidth="1"/>
    <col min="33" max="33" width="10.21875" bestFit="1" customWidth="1"/>
    <col min="34" max="34" width="18.21875" bestFit="1" customWidth="1"/>
    <col min="35" max="35" width="13.5546875" bestFit="1" customWidth="1"/>
    <col min="36" max="36" width="17" bestFit="1" customWidth="1"/>
    <col min="39" max="39" width="17" bestFit="1" customWidth="1"/>
    <col min="49" max="49" width="15.33203125" bestFit="1" customWidth="1"/>
    <col min="50" max="50" width="18" bestFit="1" customWidth="1"/>
    <col min="51" max="51" width="14.6640625" bestFit="1" customWidth="1"/>
    <col min="55" max="55" width="13.5546875" bestFit="1" customWidth="1"/>
    <col min="59" max="59" width="12.44140625" bestFit="1" customWidth="1"/>
    <col min="62" max="63" width="12.44140625" bestFit="1" customWidth="1"/>
    <col min="77" max="77" width="11.6640625" bestFit="1" customWidth="1"/>
    <col min="78" max="78" width="13.77734375" bestFit="1" customWidth="1"/>
    <col min="80" max="80" width="17.44140625" bestFit="1" customWidth="1"/>
    <col min="94" max="94" width="19.44140625" bestFit="1" customWidth="1"/>
    <col min="96" max="96" width="18.33203125" bestFit="1" customWidth="1"/>
    <col min="100" max="100" width="18.44140625" bestFit="1" customWidth="1"/>
    <col min="102" max="102" width="18.33203125" bestFit="1" customWidth="1"/>
    <col min="112" max="112" width="10.21875" bestFit="1" customWidth="1"/>
    <col min="113" max="113" width="12.88671875" bestFit="1" customWidth="1"/>
    <col min="114" max="114" width="13.77734375" bestFit="1" customWidth="1"/>
    <col min="115" max="115" width="11.88671875" bestFit="1" customWidth="1"/>
    <col min="120" max="120" width="15.5546875" bestFit="1" customWidth="1"/>
    <col min="121" max="121" width="18.77734375" bestFit="1" customWidth="1"/>
    <col min="122" max="122" width="12.6640625" bestFit="1" customWidth="1"/>
    <col min="123" max="123" width="11.6640625" bestFit="1" customWidth="1"/>
    <col min="124" max="124" width="18.77734375" bestFit="1" customWidth="1"/>
    <col min="135" max="135" width="11.33203125" bestFit="1" customWidth="1"/>
    <col min="137" max="137" width="20.21875" bestFit="1" customWidth="1"/>
    <col min="145" max="145" width="18.21875" bestFit="1" customWidth="1"/>
    <col min="150" max="150" width="17.21875" bestFit="1" customWidth="1"/>
    <col min="151" max="151" width="14.5546875" bestFit="1" customWidth="1"/>
    <col min="153" max="153" width="9.5546875" bestFit="1" customWidth="1"/>
  </cols>
  <sheetData>
    <row r="1" spans="1:165" x14ac:dyDescent="0.3">
      <c r="A1" s="8" t="s">
        <v>30</v>
      </c>
      <c r="B1" s="8" t="s">
        <v>31</v>
      </c>
      <c r="C1" s="8" t="s">
        <v>32</v>
      </c>
      <c r="D1" s="8" t="s">
        <v>10</v>
      </c>
      <c r="E1" s="8" t="s">
        <v>33</v>
      </c>
      <c r="F1" s="8" t="s">
        <v>8</v>
      </c>
      <c r="G1" s="8" t="s">
        <v>34</v>
      </c>
      <c r="H1" s="8" t="s">
        <v>35</v>
      </c>
      <c r="I1" s="8" t="s">
        <v>36</v>
      </c>
      <c r="J1" s="8" t="s">
        <v>37</v>
      </c>
      <c r="K1" s="8" t="s">
        <v>38</v>
      </c>
      <c r="L1" s="8" t="s">
        <v>39</v>
      </c>
      <c r="M1" s="8" t="s">
        <v>40</v>
      </c>
      <c r="N1" s="8" t="s">
        <v>41</v>
      </c>
      <c r="O1" s="8" t="s">
        <v>42</v>
      </c>
      <c r="P1" s="8" t="s">
        <v>43</v>
      </c>
      <c r="Q1" s="8" t="s">
        <v>44</v>
      </c>
      <c r="R1" s="8" t="s">
        <v>45</v>
      </c>
      <c r="S1" s="8" t="s">
        <v>46</v>
      </c>
      <c r="T1" s="8" t="s">
        <v>17</v>
      </c>
      <c r="U1" s="8" t="s">
        <v>47</v>
      </c>
      <c r="V1" s="8" t="s">
        <v>48</v>
      </c>
      <c r="W1" s="8" t="s">
        <v>49</v>
      </c>
      <c r="X1" s="8" t="s">
        <v>50</v>
      </c>
      <c r="Y1" s="8" t="s">
        <v>51</v>
      </c>
      <c r="Z1" s="8" t="s">
        <v>52</v>
      </c>
      <c r="AA1" s="8" t="s">
        <v>53</v>
      </c>
      <c r="AB1" s="8" t="s">
        <v>54</v>
      </c>
      <c r="AC1" s="8" t="s">
        <v>55</v>
      </c>
      <c r="AD1" s="8" t="s">
        <v>56</v>
      </c>
      <c r="AE1" s="8" t="s">
        <v>57</v>
      </c>
      <c r="AF1" s="8" t="s">
        <v>58</v>
      </c>
      <c r="AG1" s="8" t="s">
        <v>59</v>
      </c>
      <c r="AH1" s="8" t="s">
        <v>60</v>
      </c>
      <c r="AI1" s="8" t="s">
        <v>61</v>
      </c>
      <c r="AJ1" s="8" t="s">
        <v>62</v>
      </c>
      <c r="AK1" s="8" t="s">
        <v>63</v>
      </c>
      <c r="AL1" s="8" t="s">
        <v>64</v>
      </c>
      <c r="AM1" s="8" t="s">
        <v>65</v>
      </c>
      <c r="AN1" s="8" t="s">
        <v>66</v>
      </c>
      <c r="AO1" s="8" t="s">
        <v>67</v>
      </c>
      <c r="AP1" s="8" t="s">
        <v>68</v>
      </c>
      <c r="AQ1" s="8" t="s">
        <v>69</v>
      </c>
      <c r="AR1" s="8" t="s">
        <v>70</v>
      </c>
      <c r="AS1" s="8" t="s">
        <v>71</v>
      </c>
      <c r="AT1" s="8" t="s">
        <v>72</v>
      </c>
      <c r="AU1" s="8" t="s">
        <v>73</v>
      </c>
      <c r="AV1" s="8" t="s">
        <v>74</v>
      </c>
      <c r="AW1" s="8" t="s">
        <v>75</v>
      </c>
      <c r="AX1" s="8" t="s">
        <v>76</v>
      </c>
      <c r="AY1" s="8" t="s">
        <v>77</v>
      </c>
      <c r="AZ1" s="8" t="s">
        <v>78</v>
      </c>
      <c r="BA1" s="8" t="s">
        <v>79</v>
      </c>
      <c r="BB1" s="8" t="s">
        <v>80</v>
      </c>
      <c r="BC1" s="8" t="s">
        <v>81</v>
      </c>
      <c r="BD1" s="8" t="s">
        <v>82</v>
      </c>
      <c r="BE1" s="8" t="s">
        <v>83</v>
      </c>
      <c r="BF1" s="8" t="s">
        <v>84</v>
      </c>
      <c r="BG1" s="8" t="s">
        <v>85</v>
      </c>
      <c r="BH1" s="8" t="s">
        <v>86</v>
      </c>
      <c r="BI1" s="8" t="s">
        <v>87</v>
      </c>
      <c r="BJ1" s="8" t="s">
        <v>88</v>
      </c>
      <c r="BK1" s="8" t="s">
        <v>89</v>
      </c>
      <c r="BL1" s="8" t="s">
        <v>90</v>
      </c>
      <c r="BM1" s="8" t="s">
        <v>91</v>
      </c>
      <c r="BN1" s="8" t="s">
        <v>92</v>
      </c>
      <c r="BO1" s="8" t="s">
        <v>93</v>
      </c>
      <c r="BP1" s="8" t="s">
        <v>94</v>
      </c>
      <c r="BQ1" s="8" t="s">
        <v>95</v>
      </c>
      <c r="BR1" s="8" t="s">
        <v>96</v>
      </c>
      <c r="BS1" s="8" t="s">
        <v>97</v>
      </c>
      <c r="BT1" s="8" t="s">
        <v>98</v>
      </c>
      <c r="BU1" s="8" t="s">
        <v>99</v>
      </c>
      <c r="BV1" s="8" t="s">
        <v>100</v>
      </c>
      <c r="BW1" s="8" t="s">
        <v>101</v>
      </c>
      <c r="BX1" s="8" t="s">
        <v>22</v>
      </c>
      <c r="BY1" s="8" t="s">
        <v>102</v>
      </c>
      <c r="BZ1" s="8" t="s">
        <v>12</v>
      </c>
      <c r="CA1" s="8" t="s">
        <v>103</v>
      </c>
      <c r="CB1" s="8" t="s">
        <v>11</v>
      </c>
      <c r="CC1" s="8" t="s">
        <v>104</v>
      </c>
      <c r="CD1" s="8" t="s">
        <v>105</v>
      </c>
      <c r="CE1" s="8" t="s">
        <v>106</v>
      </c>
      <c r="CF1" s="8" t="s">
        <v>107</v>
      </c>
      <c r="CG1" s="8" t="s">
        <v>108</v>
      </c>
      <c r="CH1" s="8" t="s">
        <v>109</v>
      </c>
      <c r="CI1" s="8" t="s">
        <v>110</v>
      </c>
      <c r="CJ1" s="8" t="s">
        <v>111</v>
      </c>
      <c r="CK1" s="8" t="s">
        <v>112</v>
      </c>
      <c r="CL1" s="8" t="s">
        <v>113</v>
      </c>
      <c r="CM1" s="8" t="s">
        <v>114</v>
      </c>
      <c r="CN1" s="8" t="s">
        <v>115</v>
      </c>
      <c r="CO1" s="8" t="s">
        <v>116</v>
      </c>
      <c r="CP1" s="8" t="s">
        <v>117</v>
      </c>
      <c r="CQ1" s="8" t="s">
        <v>118</v>
      </c>
      <c r="CR1" s="8" t="s">
        <v>119</v>
      </c>
      <c r="CS1" s="8" t="s">
        <v>120</v>
      </c>
      <c r="CT1" s="8" t="s">
        <v>121</v>
      </c>
      <c r="CU1" s="8" t="s">
        <v>122</v>
      </c>
      <c r="CV1" s="8" t="s">
        <v>123</v>
      </c>
      <c r="CW1" s="8" t="s">
        <v>124</v>
      </c>
      <c r="CX1" s="8" t="s">
        <v>125</v>
      </c>
      <c r="CY1" s="8" t="s">
        <v>126</v>
      </c>
      <c r="CZ1" s="8" t="s">
        <v>127</v>
      </c>
      <c r="DA1" s="8" t="s">
        <v>128</v>
      </c>
      <c r="DB1" s="8" t="s">
        <v>129</v>
      </c>
      <c r="DC1" s="8" t="s">
        <v>130</v>
      </c>
      <c r="DD1" s="8" t="s">
        <v>131</v>
      </c>
      <c r="DE1" s="8" t="s">
        <v>132</v>
      </c>
      <c r="DF1" s="8" t="s">
        <v>133</v>
      </c>
      <c r="DG1" s="8" t="s">
        <v>134</v>
      </c>
      <c r="DH1" s="8" t="s">
        <v>135</v>
      </c>
      <c r="DI1" s="8" t="s">
        <v>136</v>
      </c>
      <c r="DJ1" s="8" t="s">
        <v>137</v>
      </c>
      <c r="DK1" s="8" t="s">
        <v>138</v>
      </c>
      <c r="DL1" s="8" t="s">
        <v>139</v>
      </c>
      <c r="DM1" s="8" t="s">
        <v>140</v>
      </c>
      <c r="DN1" s="8" t="s">
        <v>141</v>
      </c>
      <c r="DO1" s="8" t="s">
        <v>142</v>
      </c>
      <c r="DP1" s="8" t="s">
        <v>143</v>
      </c>
      <c r="DQ1" s="8" t="s">
        <v>144</v>
      </c>
      <c r="DR1" s="8" t="s">
        <v>5</v>
      </c>
      <c r="DS1" s="8" t="s">
        <v>145</v>
      </c>
      <c r="DT1" s="8" t="s">
        <v>146</v>
      </c>
      <c r="DU1" s="8" t="s">
        <v>14</v>
      </c>
      <c r="DV1" s="8" t="s">
        <v>147</v>
      </c>
      <c r="DW1" s="8" t="s">
        <v>148</v>
      </c>
      <c r="DX1" s="8" t="s">
        <v>149</v>
      </c>
      <c r="DY1" s="8" t="s">
        <v>150</v>
      </c>
      <c r="DZ1" s="8" t="s">
        <v>151</v>
      </c>
      <c r="EA1" s="8" t="s">
        <v>152</v>
      </c>
      <c r="EB1" s="8" t="s">
        <v>1</v>
      </c>
      <c r="EC1" s="8" t="s">
        <v>153</v>
      </c>
      <c r="ED1" s="8" t="s">
        <v>154</v>
      </c>
      <c r="EE1" s="8" t="s">
        <v>155</v>
      </c>
      <c r="EF1" s="8" t="s">
        <v>156</v>
      </c>
      <c r="EG1" s="8" t="s">
        <v>9</v>
      </c>
      <c r="EH1" s="8" t="s">
        <v>157</v>
      </c>
      <c r="EI1" s="8" t="s">
        <v>158</v>
      </c>
      <c r="EJ1" s="8" t="s">
        <v>159</v>
      </c>
      <c r="EK1" s="8" t="s">
        <v>160</v>
      </c>
      <c r="EL1" s="8" t="s">
        <v>161</v>
      </c>
      <c r="EM1" s="8" t="s">
        <v>162</v>
      </c>
      <c r="EN1" s="8" t="s">
        <v>163</v>
      </c>
      <c r="EO1" s="8" t="s">
        <v>164</v>
      </c>
      <c r="EP1" s="8" t="s">
        <v>7</v>
      </c>
      <c r="EQ1" s="8" t="s">
        <v>165</v>
      </c>
      <c r="ER1" s="8" t="s">
        <v>166</v>
      </c>
      <c r="ES1" s="8" t="s">
        <v>167</v>
      </c>
      <c r="ET1" s="8" t="s">
        <v>168</v>
      </c>
      <c r="EU1" s="8" t="s">
        <v>2</v>
      </c>
      <c r="EV1" s="8" t="s">
        <v>169</v>
      </c>
      <c r="EW1" s="8" t="s">
        <v>170</v>
      </c>
      <c r="EX1" s="8" t="s">
        <v>171</v>
      </c>
      <c r="EY1" s="8" t="s">
        <v>172</v>
      </c>
      <c r="EZ1" s="8" t="s">
        <v>173</v>
      </c>
      <c r="FA1" s="8" t="s">
        <v>174</v>
      </c>
      <c r="FB1" s="8" t="s">
        <v>175</v>
      </c>
      <c r="FC1" s="8" t="s">
        <v>176</v>
      </c>
      <c r="FD1" s="8" t="s">
        <v>177</v>
      </c>
      <c r="FE1" s="8" t="s">
        <v>178</v>
      </c>
      <c r="FF1" s="8" t="s">
        <v>179</v>
      </c>
      <c r="FG1" s="8" t="s">
        <v>180</v>
      </c>
      <c r="FH1" s="8" t="s">
        <v>181</v>
      </c>
      <c r="FI1" s="8" t="s">
        <v>182</v>
      </c>
    </row>
    <row r="2" spans="1:165" s="9" customFormat="1" x14ac:dyDescent="0.3">
      <c r="A2" s="9" t="e">
        <f>adress_1</f>
        <v>#REF!</v>
      </c>
      <c r="B2" s="9" t="e">
        <f>adress_2</f>
        <v>#REF!</v>
      </c>
      <c r="C2" s="9" t="e">
        <f>adress_1</f>
        <v>#REF!</v>
      </c>
      <c r="D2" s="9" t="e">
        <f>aem_account</f>
        <v>#REF!</v>
      </c>
      <c r="F2" s="9" t="e">
        <f>alias</f>
        <v>#REF!</v>
      </c>
      <c r="G2" s="9">
        <f>animal_id_1</f>
        <v>0</v>
      </c>
      <c r="H2" s="9">
        <f>animal_id_10</f>
        <v>0</v>
      </c>
      <c r="I2" s="9">
        <f>animal_id_2</f>
        <v>0</v>
      </c>
      <c r="J2" s="9">
        <f>animal_id_3</f>
        <v>0</v>
      </c>
      <c r="K2" s="9">
        <f>animal_id_4</f>
        <v>0</v>
      </c>
      <c r="L2" s="9">
        <f>animal_id_5</f>
        <v>0</v>
      </c>
      <c r="M2" s="9">
        <f>animal_id_6</f>
        <v>0</v>
      </c>
      <c r="N2" s="9">
        <f>animal_id_7</f>
        <v>0</v>
      </c>
      <c r="O2" s="9">
        <f>animal_id_8</f>
        <v>0</v>
      </c>
      <c r="P2" s="9">
        <f>animal_id_9</f>
        <v>0</v>
      </c>
      <c r="Q2" s="9" t="e">
        <f>embryos</f>
        <v>#REF!</v>
      </c>
      <c r="R2" s="9" t="e">
        <f>females</f>
        <v>#REF!</v>
      </c>
      <c r="S2" s="9" t="e">
        <f>males</f>
        <v>#REF!</v>
      </c>
      <c r="T2" s="9" t="e">
        <f>breeding_permit</f>
        <v>#REF!</v>
      </c>
      <c r="X2" s="9">
        <f>comment_1</f>
        <v>0</v>
      </c>
      <c r="Y2" s="9">
        <f>comment_10</f>
        <v>0</v>
      </c>
      <c r="Z2" s="9">
        <f>comment_2</f>
        <v>0</v>
      </c>
      <c r="AA2" s="9">
        <f>comment_3</f>
        <v>0</v>
      </c>
      <c r="AB2" s="9">
        <f>comment_4</f>
        <v>0</v>
      </c>
      <c r="AC2" s="9">
        <f>comment_5</f>
        <v>0</v>
      </c>
      <c r="AD2" s="9">
        <f>comment_6</f>
        <v>0</v>
      </c>
      <c r="AE2" s="9">
        <f>comment_7</f>
        <v>0</v>
      </c>
      <c r="AF2" s="9">
        <f>comment_8</f>
        <v>0</v>
      </c>
      <c r="AG2" s="9">
        <f>comment_9</f>
        <v>0</v>
      </c>
      <c r="AJ2" s="9" t="e">
        <f>_c57_1</f>
        <v>#REF!</v>
      </c>
      <c r="AK2" s="9" t="e">
        <f>_c57_2</f>
        <v>#REF!</v>
      </c>
      <c r="AL2" s="9" t="e">
        <f>_c57.3</f>
        <v>#REF!</v>
      </c>
      <c r="AM2" s="9" t="e">
        <f>_c57_4</f>
        <v>#REF!</v>
      </c>
      <c r="AN2" s="9">
        <f>cross_1</f>
        <v>0</v>
      </c>
      <c r="AO2" s="9">
        <f>cross_10</f>
        <v>0</v>
      </c>
      <c r="AP2" s="9">
        <f>cross_2</f>
        <v>0</v>
      </c>
      <c r="AQ2" s="9">
        <f>cross_3</f>
        <v>0</v>
      </c>
      <c r="AR2" s="9">
        <f>cross_4</f>
        <v>0</v>
      </c>
      <c r="AS2" s="9">
        <f>cross_5</f>
        <v>0</v>
      </c>
      <c r="AT2" s="9">
        <f>cross_6</f>
        <v>0</v>
      </c>
      <c r="AU2" s="9">
        <f>cross_7</f>
        <v>0</v>
      </c>
      <c r="AV2" s="9">
        <f>cross_8</f>
        <v>0</v>
      </c>
      <c r="AW2" s="9">
        <f>cross_9</f>
        <v>0</v>
      </c>
      <c r="AX2" s="9" t="e">
        <f>sperm_freezing</f>
        <v>#REF!</v>
      </c>
      <c r="AZ2" s="9">
        <f>CUML</f>
        <v>0</v>
      </c>
      <c r="BA2" s="9">
        <f>Date</f>
        <v>0</v>
      </c>
      <c r="BB2" s="9">
        <f>dob_1</f>
        <v>0</v>
      </c>
      <c r="BC2" s="9">
        <f>dob_10</f>
        <v>0</v>
      </c>
      <c r="BD2" s="9">
        <f>dob_2</f>
        <v>0</v>
      </c>
      <c r="BE2" s="9">
        <f>dob_3</f>
        <v>0</v>
      </c>
      <c r="BF2" s="9">
        <f>dob_4</f>
        <v>0</v>
      </c>
      <c r="BG2" s="9">
        <f>dob_5</f>
        <v>0</v>
      </c>
      <c r="BH2" s="9">
        <f>dob_6</f>
        <v>0</v>
      </c>
      <c r="BI2" s="9">
        <f>dob_7</f>
        <v>0</v>
      </c>
      <c r="BJ2" s="9">
        <f>dob_8</f>
        <v>0</v>
      </c>
      <c r="BK2" s="9">
        <f>dob_9</f>
        <v>0</v>
      </c>
      <c r="BX2" s="9" t="e">
        <f>ean</f>
        <v>#REF!</v>
      </c>
      <c r="BZ2" s="9" t="e">
        <f>embryo_transfer</f>
        <v>#REF!</v>
      </c>
      <c r="CB2" s="9" t="e">
        <f>experimental_permit</f>
        <v>#REF!</v>
      </c>
      <c r="CE2" s="9">
        <f>gender_1</f>
        <v>0</v>
      </c>
      <c r="CF2" s="9">
        <f>gender_10</f>
        <v>0</v>
      </c>
      <c r="CG2" s="9">
        <f>gender_2</f>
        <v>0</v>
      </c>
      <c r="CH2" s="9">
        <f>gender_3</f>
        <v>0</v>
      </c>
      <c r="CI2" s="9">
        <f>gender_4</f>
        <v>0</v>
      </c>
      <c r="CJ2" s="9">
        <f>gender_5</f>
        <v>0</v>
      </c>
      <c r="CK2" s="9">
        <f>gender_6</f>
        <v>0</v>
      </c>
      <c r="CL2" s="9">
        <f>gender_7</f>
        <v>0</v>
      </c>
      <c r="CM2" s="9">
        <f>gender_8</f>
        <v>0</v>
      </c>
      <c r="CN2" s="9">
        <f>gender_9</f>
        <v>0</v>
      </c>
      <c r="CO2" s="9">
        <f>genetic_background_1</f>
        <v>0</v>
      </c>
      <c r="CP2" s="9">
        <f>genetic_background_10</f>
        <v>0</v>
      </c>
      <c r="CQ2" s="9">
        <f>genetic_background_2</f>
        <v>0</v>
      </c>
      <c r="CR2" s="9">
        <f>genetic_background_3</f>
        <v>0</v>
      </c>
      <c r="CS2" s="9">
        <f>genetic_background_4</f>
        <v>0</v>
      </c>
      <c r="CT2" s="9">
        <f>genetic_background_5</f>
        <v>0</v>
      </c>
      <c r="CU2" s="9">
        <f>genetic_background_6</f>
        <v>0</v>
      </c>
      <c r="CV2" s="9">
        <f>genetic_background_7</f>
        <v>0</v>
      </c>
      <c r="CW2" s="9">
        <f>genetic_background_8</f>
        <v>0</v>
      </c>
      <c r="CX2" s="9">
        <f>genetic_background_9</f>
        <v>0</v>
      </c>
      <c r="CY2" s="9">
        <f>gentype_1</f>
        <v>0</v>
      </c>
      <c r="CZ2" s="9">
        <f>gentype_10</f>
        <v>0</v>
      </c>
      <c r="DA2" s="9">
        <f>gentype_2</f>
        <v>0</v>
      </c>
      <c r="DB2" s="9">
        <f>gentype_3</f>
        <v>0</v>
      </c>
      <c r="DC2" s="9">
        <f>gentype_4</f>
        <v>0</v>
      </c>
      <c r="DD2" s="9">
        <f>gentype_5</f>
        <v>0</v>
      </c>
      <c r="DE2" s="9">
        <f>gentype_6</f>
        <v>0</v>
      </c>
      <c r="DF2" s="9">
        <f>gentype_7</f>
        <v>0</v>
      </c>
      <c r="DG2" s="9">
        <f>gentype_8</f>
        <v>0</v>
      </c>
      <c r="DH2" s="9">
        <f>gentype_9</f>
        <v>0</v>
      </c>
      <c r="DI2" s="9" t="e">
        <f>animals</f>
        <v>#REF!</v>
      </c>
      <c r="DJ2" s="9" t="e">
        <f>embryos</f>
        <v>#REF!</v>
      </c>
      <c r="DK2" s="9" t="e">
        <f>sperm</f>
        <v>#REF!</v>
      </c>
      <c r="DN2" s="9">
        <f>line_name</f>
        <v>0</v>
      </c>
      <c r="DP2" s="9">
        <f>major_phenotypes</f>
        <v>0</v>
      </c>
      <c r="DQ2" s="9" t="e">
        <f>name_of_permit_holder</f>
        <v>#REF!</v>
      </c>
      <c r="DR2" s="9" t="e">
        <f>natural_mating</f>
        <v>#REF!</v>
      </c>
      <c r="DT2" s="9" t="e">
        <f>oocyte_extraction</f>
        <v>#REF!</v>
      </c>
      <c r="DU2" s="9">
        <f>origine</f>
        <v>0</v>
      </c>
      <c r="DV2" s="9" t="e">
        <f>other_1</f>
        <v>#REF!</v>
      </c>
      <c r="DW2" s="9" t="e">
        <f>other_2</f>
        <v>#REF!</v>
      </c>
      <c r="DX2" s="9" t="e">
        <f>other_3</f>
        <v>#REF!</v>
      </c>
      <c r="DY2" s="9" t="e">
        <f>other_4</f>
        <v>#REF!</v>
      </c>
      <c r="EB2" s="9">
        <f>phone</f>
        <v>0</v>
      </c>
      <c r="EC2" s="9">
        <f>PI</f>
        <v>0</v>
      </c>
      <c r="ED2" s="9">
        <f>PI_email</f>
        <v>0</v>
      </c>
      <c r="EG2" s="9" t="e">
        <f>rederive_to_animal_unit</f>
        <v>#REF!</v>
      </c>
      <c r="EJ2" s="9" t="e">
        <f>vat</f>
        <v>#REF!</v>
      </c>
      <c r="EK2" s="9" t="e">
        <f>specify_1</f>
        <v>#REF!</v>
      </c>
      <c r="EL2" s="9" t="e">
        <f>specify_2</f>
        <v>#REF!</v>
      </c>
      <c r="EM2" s="9" t="e">
        <f>specify_3</f>
        <v>#REF!</v>
      </c>
      <c r="EN2" s="9" t="e">
        <f>specify_4</f>
        <v>#REF!</v>
      </c>
      <c r="EO2" s="9" t="e">
        <f>sperm_extration</f>
        <v>#REF!</v>
      </c>
      <c r="EP2" s="9" t="e">
        <f>stedkode</f>
        <v>#REF!</v>
      </c>
      <c r="EU2" s="9">
        <f>type_of_mutation</f>
        <v>0</v>
      </c>
      <c r="EV2" s="9">
        <f>user_email</f>
        <v>0</v>
      </c>
      <c r="EW2" s="9">
        <f>User_name</f>
        <v>0</v>
      </c>
    </row>
  </sheetData>
  <pageMargins left="0.7" right="0.7" top="0.75" bottom="0.75" header="0.3" footer="0.3"/>
  <ignoredErrors>
    <ignoredError sqref="B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82</vt:i4>
      </vt:variant>
    </vt:vector>
  </HeadingPairs>
  <TitlesOfParts>
    <vt:vector size="84" baseType="lpstr">
      <vt:lpstr>Sperm cryopreservation</vt:lpstr>
      <vt:lpstr>Data import</vt:lpstr>
      <vt:lpstr>animal_id_1</vt:lpstr>
      <vt:lpstr>animal_id_10</vt:lpstr>
      <vt:lpstr>animal_id_2</vt:lpstr>
      <vt:lpstr>animal_id_3</vt:lpstr>
      <vt:lpstr>animal_id_4</vt:lpstr>
      <vt:lpstr>animal_id_5</vt:lpstr>
      <vt:lpstr>animal_id_6</vt:lpstr>
      <vt:lpstr>animal_id_7</vt:lpstr>
      <vt:lpstr>animal_id_8</vt:lpstr>
      <vt:lpstr>animal_id_9</vt:lpstr>
      <vt:lpstr>comment_1</vt:lpstr>
      <vt:lpstr>comment_10</vt:lpstr>
      <vt:lpstr>comment_2</vt:lpstr>
      <vt:lpstr>comment_3</vt:lpstr>
      <vt:lpstr>comment_4</vt:lpstr>
      <vt:lpstr>comment_5</vt:lpstr>
      <vt:lpstr>comment_6</vt:lpstr>
      <vt:lpstr>comment_7</vt:lpstr>
      <vt:lpstr>comment_8</vt:lpstr>
      <vt:lpstr>comment_9</vt:lpstr>
      <vt:lpstr>cross_1</vt:lpstr>
      <vt:lpstr>cross_10</vt:lpstr>
      <vt:lpstr>cross_2</vt:lpstr>
      <vt:lpstr>cross_3</vt:lpstr>
      <vt:lpstr>cross_4</vt:lpstr>
      <vt:lpstr>cross_5</vt:lpstr>
      <vt:lpstr>cross_6</vt:lpstr>
      <vt:lpstr>cross_7</vt:lpstr>
      <vt:lpstr>cross_8</vt:lpstr>
      <vt:lpstr>cross_9</vt:lpstr>
      <vt:lpstr>CUML</vt:lpstr>
      <vt:lpstr>Date</vt:lpstr>
      <vt:lpstr>dob_1</vt:lpstr>
      <vt:lpstr>dob_10</vt:lpstr>
      <vt:lpstr>dob_2</vt:lpstr>
      <vt:lpstr>dob_3</vt:lpstr>
      <vt:lpstr>dob_4</vt:lpstr>
      <vt:lpstr>dob_5</vt:lpstr>
      <vt:lpstr>dob_6</vt:lpstr>
      <vt:lpstr>dob_7</vt:lpstr>
      <vt:lpstr>dob_8</vt:lpstr>
      <vt:lpstr>dob_9</vt:lpstr>
      <vt:lpstr>gender_1</vt:lpstr>
      <vt:lpstr>gender_10</vt:lpstr>
      <vt:lpstr>gender_2</vt:lpstr>
      <vt:lpstr>gender_3</vt:lpstr>
      <vt:lpstr>gender_4</vt:lpstr>
      <vt:lpstr>gender_5</vt:lpstr>
      <vt:lpstr>gender_6</vt:lpstr>
      <vt:lpstr>gender_7</vt:lpstr>
      <vt:lpstr>gender_8</vt:lpstr>
      <vt:lpstr>gender_9</vt:lpstr>
      <vt:lpstr>genetic_background_1</vt:lpstr>
      <vt:lpstr>genetic_background_10</vt:lpstr>
      <vt:lpstr>genetic_background_2</vt:lpstr>
      <vt:lpstr>genetic_background_3</vt:lpstr>
      <vt:lpstr>genetic_background_4</vt:lpstr>
      <vt:lpstr>genetic_background_5</vt:lpstr>
      <vt:lpstr>genetic_background_6</vt:lpstr>
      <vt:lpstr>genetic_background_7</vt:lpstr>
      <vt:lpstr>genetic_background_8</vt:lpstr>
      <vt:lpstr>genetic_background_9</vt:lpstr>
      <vt:lpstr>gentype_1</vt:lpstr>
      <vt:lpstr>gentype_10</vt:lpstr>
      <vt:lpstr>gentype_2</vt:lpstr>
      <vt:lpstr>gentype_3</vt:lpstr>
      <vt:lpstr>gentype_4</vt:lpstr>
      <vt:lpstr>gentype_5</vt:lpstr>
      <vt:lpstr>gentype_6</vt:lpstr>
      <vt:lpstr>gentype_7</vt:lpstr>
      <vt:lpstr>gentype_8</vt:lpstr>
      <vt:lpstr>gentype_9</vt:lpstr>
      <vt:lpstr>line_name</vt:lpstr>
      <vt:lpstr>major_phenotypes</vt:lpstr>
      <vt:lpstr>origine</vt:lpstr>
      <vt:lpstr>phone</vt:lpstr>
      <vt:lpstr>PI</vt:lpstr>
      <vt:lpstr>PI_email</vt:lpstr>
      <vt:lpstr>'Sperm cryopreservation'!Print_Area</vt:lpstr>
      <vt:lpstr>type_of_mutation</vt:lpstr>
      <vt:lpstr>user_email</vt:lpstr>
      <vt:lpstr>User_name</vt:lpstr>
    </vt:vector>
  </TitlesOfParts>
  <Company>University of Copenhagen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Bonderup</dc:creator>
  <cp:lastModifiedBy>Kasper Bonderup</cp:lastModifiedBy>
  <cp:lastPrinted>2014-09-24T07:58:45Z</cp:lastPrinted>
  <dcterms:created xsi:type="dcterms:W3CDTF">2014-02-06T14:31:11Z</dcterms:created>
  <dcterms:modified xsi:type="dcterms:W3CDTF">2016-03-14T13:27:33Z</dcterms:modified>
</cp:coreProperties>
</file>