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0" yWindow="348" windowWidth="22980" windowHeight="8700"/>
  </bookViews>
  <sheets>
    <sheet name="Import to clean units at UCPH" sheetId="2" r:id="rId1"/>
    <sheet name="Data import" sheetId="3" state="hidden" r:id="rId2"/>
  </sheets>
  <definedNames>
    <definedName name="_c57.3">'Import to clean units at UCPH'!$N$53</definedName>
    <definedName name="_c57_1">'Import to clean units at UCPH'!$N$49</definedName>
    <definedName name="_c57_2">'Import to clean units at UCPH'!$N$51</definedName>
    <definedName name="_c57_4">'Import to clean units at UCPH'!$N$68</definedName>
    <definedName name="adress_1">'Import to clean units at UCPH'!#REF!</definedName>
    <definedName name="adress_2">'Import to clean units at UCPH'!#REF!</definedName>
    <definedName name="adress_3">'Import to clean units at UCPH'!#REF!</definedName>
    <definedName name="aem_account">'Import to clean units at UCPH'!#REF!</definedName>
    <definedName name="alias">'Import to clean units at UCPH'!#REF!</definedName>
    <definedName name="animal_id_1">'Import to clean units at UCPH'!$B$56</definedName>
    <definedName name="animal_id_10">'Import to clean units at UCPH'!$B$65</definedName>
    <definedName name="animal_id_2">'Import to clean units at UCPH'!$B$57</definedName>
    <definedName name="animal_id_3">'Import to clean units at UCPH'!$B$58</definedName>
    <definedName name="animal_id_4">'Import to clean units at UCPH'!$B$59</definedName>
    <definedName name="animal_id_5">'Import to clean units at UCPH'!$B$60</definedName>
    <definedName name="animal_id_6">'Import to clean units at UCPH'!$B$61</definedName>
    <definedName name="animal_id_7">'Import to clean units at UCPH'!$B$62</definedName>
    <definedName name="animal_id_8">'Import to clean units at UCPH'!$B$63</definedName>
    <definedName name="animal_id_9">'Import to clean units at UCPH'!$B$64</definedName>
    <definedName name="animals">'Import to clean units at UCPH'!$E$41</definedName>
    <definedName name="breeding_permit">'Import to clean units at UCPH'!$G$32</definedName>
    <definedName name="comment_1">'Import to clean units at UCPH'!$D$77</definedName>
    <definedName name="comment_10">'Import to clean units at UCPH'!$D$86</definedName>
    <definedName name="comment_2">'Import to clean units at UCPH'!$D$78</definedName>
    <definedName name="comment_3">'Import to clean units at UCPH'!$D$79</definedName>
    <definedName name="comment_4">'Import to clean units at UCPH'!$D$80</definedName>
    <definedName name="comment_5">'Import to clean units at UCPH'!$D$81</definedName>
    <definedName name="comment_6">'Import to clean units at UCPH'!$D$82</definedName>
    <definedName name="comment_7">'Import to clean units at UCPH'!$D$83</definedName>
    <definedName name="comment_8">'Import to clean units at UCPH'!$D$84</definedName>
    <definedName name="comment_9">'Import to clean units at UCPH'!$D$85</definedName>
    <definedName name="cross_1">'Import to clean units at UCPH'!$P$56</definedName>
    <definedName name="cross_10">'Import to clean units at UCPH'!$P$65</definedName>
    <definedName name="cross_2">'Import to clean units at UCPH'!$P$57</definedName>
    <definedName name="cross_3">'Import to clean units at UCPH'!$P$58</definedName>
    <definedName name="cross_4">'Import to clean units at UCPH'!$P$59</definedName>
    <definedName name="cross_5">'Import to clean units at UCPH'!$P$60</definedName>
    <definedName name="cross_6">'Import to clean units at UCPH'!$P$61</definedName>
    <definedName name="cross_7">'Import to clean units at UCPH'!$P$62</definedName>
    <definedName name="cross_8">'Import to clean units at UCPH'!$P$63</definedName>
    <definedName name="cross_9">'Import to clean units at UCPH'!$P$64</definedName>
    <definedName name="CUML">'Import to clean units at UCPH'!$K$92</definedName>
    <definedName name="Date">'Import to clean units at UCPH'!$D$6</definedName>
    <definedName name="dob_1">'Import to clean units at UCPH'!$E$56</definedName>
    <definedName name="dob_10">'Import to clean units at UCPH'!$E$65</definedName>
    <definedName name="dob_2">'Import to clean units at UCPH'!$E$57</definedName>
    <definedName name="dob_3">'Import to clean units at UCPH'!$E$58</definedName>
    <definedName name="dob_4">'Import to clean units at UCPH'!$E$59</definedName>
    <definedName name="dob_5">'Import to clean units at UCPH'!$E$60</definedName>
    <definedName name="dob_6">'Import to clean units at UCPH'!$E$61</definedName>
    <definedName name="dob_7">'Import to clean units at UCPH'!$E$62</definedName>
    <definedName name="dob_8">'Import to clean units at UCPH'!$E$63</definedName>
    <definedName name="dob_9">'Import to clean units at UCPH'!$E$64</definedName>
    <definedName name="ean">'Import to clean units at UCPH'!#REF!</definedName>
    <definedName name="embryo_transfer">'Import to clean units at UCPH'!$K$73</definedName>
    <definedName name="embryos">'Import to clean units at UCPH'!$E$45</definedName>
    <definedName name="experimental_permit">'Import to clean units at UCPH'!$G$30</definedName>
    <definedName name="females">'Import to clean units at UCPH'!$E$51</definedName>
    <definedName name="gender_1">'Import to clean units at UCPH'!$C$56</definedName>
    <definedName name="gender_10">'Import to clean units at UCPH'!$C$65</definedName>
    <definedName name="gender_2">'Import to clean units at UCPH'!$C$57</definedName>
    <definedName name="gender_3">'Import to clean units at UCPH'!$C$58</definedName>
    <definedName name="gender_4">'Import to clean units at UCPH'!$C$59</definedName>
    <definedName name="gender_5">'Import to clean units at UCPH'!$C$60</definedName>
    <definedName name="gender_6">'Import to clean units at UCPH'!$C$61</definedName>
    <definedName name="gender_7">'Import to clean units at UCPH'!$C$62</definedName>
    <definedName name="gender_8">'Import to clean units at UCPH'!$C$63</definedName>
    <definedName name="gender_9">'Import to clean units at UCPH'!$C$64</definedName>
    <definedName name="genetic_background_1">'Import to clean units at UCPH'!$I$56</definedName>
    <definedName name="genetic_background_10">'Import to clean units at UCPH'!$I$65</definedName>
    <definedName name="genetic_background_2">'Import to clean units at UCPH'!$I$57</definedName>
    <definedName name="genetic_background_3">'Import to clean units at UCPH'!$I$58</definedName>
    <definedName name="genetic_background_4">'Import to clean units at UCPH'!$I$59</definedName>
    <definedName name="genetic_background_5">'Import to clean units at UCPH'!$I$60</definedName>
    <definedName name="genetic_background_6">'Import to clean units at UCPH'!$I$61</definedName>
    <definedName name="genetic_background_7">'Import to clean units at UCPH'!$I$62</definedName>
    <definedName name="genetic_background_8">'Import to clean units at UCPH'!$I$63</definedName>
    <definedName name="genetic_background_9">'Import to clean units at UCPH'!$I$64</definedName>
    <definedName name="gentype_1">'Import to clean units at UCPH'!$H$56</definedName>
    <definedName name="gentype_10">'Import to clean units at UCPH'!$H$65</definedName>
    <definedName name="gentype_2">'Import to clean units at UCPH'!$H$57</definedName>
    <definedName name="gentype_3">'Import to clean units at UCPH'!$H$58</definedName>
    <definedName name="gentype_4">'Import to clean units at UCPH'!$H$59</definedName>
    <definedName name="gentype_5">'Import to clean units at UCPH'!$H$60</definedName>
    <definedName name="gentype_6">'Import to clean units at UCPH'!$H$61</definedName>
    <definedName name="gentype_7">'Import to clean units at UCPH'!$H$62</definedName>
    <definedName name="gentype_8">'Import to clean units at UCPH'!$H$63</definedName>
    <definedName name="gentype_9">'Import to clean units at UCPH'!$H$64</definedName>
    <definedName name="line_name">'Import to clean units at UCPH'!$G$16</definedName>
    <definedName name="major_phenotypes">'Import to clean units at UCPH'!$G$22</definedName>
    <definedName name="males">'Import to clean units at UCPH'!$E$49</definedName>
    <definedName name="name_of_permit_holder">'Import to clean units at UCPH'!$G$28</definedName>
    <definedName name="natural_mating">'Import to clean units at UCPH'!$K$49</definedName>
    <definedName name="oocyte_extraction">'Import to clean units at UCPH'!$K$53</definedName>
    <definedName name="origine">'Import to clean units at UCPH'!$G$18</definedName>
    <definedName name="other_1">'Import to clean units at UCPH'!$P$49</definedName>
    <definedName name="other_2">'Import to clean units at UCPH'!$P$51</definedName>
    <definedName name="other_3">'Import to clean units at UCPH'!$P$53</definedName>
    <definedName name="other_4">'Import to clean units at UCPH'!$P$68</definedName>
    <definedName name="phone">'Import to clean units at UCPH'!$D$12</definedName>
    <definedName name="PI">'Import to clean units at UCPH'!$O$8</definedName>
    <definedName name="PI_email">'Import to clean units at UCPH'!$O$10</definedName>
    <definedName name="_xlnm.Print_Area" localSheetId="0">'Import to clean units at UCPH'!$B$1:$U$92</definedName>
    <definedName name="rederive_to_animal_unit">'Import to clean units at UCPH'!$G$34</definedName>
    <definedName name="specify_1">'Import to clean units at UCPH'!$R$49</definedName>
    <definedName name="specify_2">'Import to clean units at UCPH'!$R$51</definedName>
    <definedName name="specify_3">'Import to clean units at UCPH'!$R$53</definedName>
    <definedName name="specify_4">'Import to clean units at UCPH'!$R$68</definedName>
    <definedName name="sperm">'Import to clean units at UCPH'!$E$43</definedName>
    <definedName name="sperm_extration">'Import to clean units at UCPH'!$K$51</definedName>
    <definedName name="sperm_freezing">'Import to clean units at UCPH'!$P$89</definedName>
    <definedName name="stedkode">'Import to clean units at UCPH'!#REF!</definedName>
    <definedName name="type_of_mutation">'Import to clean units at UCPH'!$G$20</definedName>
    <definedName name="user_email">'Import to clean units at UCPH'!$D$10</definedName>
    <definedName name="User_name">'Import to clean units at UCPH'!$D$8</definedName>
    <definedName name="vat">'Import to clean units at UCPH'!#REF!</definedName>
  </definedNames>
  <calcPr calcId="145621"/>
</workbook>
</file>

<file path=xl/calcChain.xml><?xml version="1.0" encoding="utf-8"?>
<calcChain xmlns="http://schemas.openxmlformats.org/spreadsheetml/2006/main">
  <c r="B2" i="3" l="1"/>
  <c r="A2" i="3"/>
  <c r="C2" i="3"/>
  <c r="D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X2" i="3"/>
  <c r="Y2" i="3"/>
  <c r="Z2" i="3"/>
  <c r="AA2" i="3"/>
  <c r="AB2" i="3"/>
  <c r="AC2" i="3"/>
  <c r="AD2" i="3"/>
  <c r="AE2" i="3"/>
  <c r="AF2" i="3"/>
  <c r="AG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Z2" i="3"/>
  <c r="BA2" i="3"/>
  <c r="BB2" i="3"/>
  <c r="BC2" i="3"/>
  <c r="BD2" i="3"/>
  <c r="BE2" i="3"/>
  <c r="BF2" i="3"/>
  <c r="BG2" i="3"/>
  <c r="BH2" i="3"/>
  <c r="BI2" i="3"/>
  <c r="BJ2" i="3"/>
  <c r="BK2" i="3"/>
  <c r="BX2" i="3"/>
  <c r="BZ2" i="3"/>
  <c r="CB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N2" i="3"/>
  <c r="DP2" i="3"/>
  <c r="DQ2" i="3"/>
  <c r="DR2" i="3"/>
  <c r="DT2" i="3"/>
  <c r="DU2" i="3"/>
  <c r="DV2" i="3"/>
  <c r="DW2" i="3"/>
  <c r="DX2" i="3"/>
  <c r="DY2" i="3"/>
  <c r="EB2" i="3"/>
  <c r="EC2" i="3"/>
  <c r="ED2" i="3"/>
  <c r="EG2" i="3"/>
  <c r="EJ2" i="3"/>
  <c r="EK2" i="3"/>
  <c r="EL2" i="3"/>
  <c r="EM2" i="3"/>
  <c r="EN2" i="3"/>
  <c r="EO2" i="3"/>
  <c r="EU2" i="3"/>
  <c r="EP2" i="3"/>
  <c r="EV2" i="3"/>
  <c r="EW2" i="3"/>
</calcChain>
</file>

<file path=xl/sharedStrings.xml><?xml version="1.0" encoding="utf-8"?>
<sst xmlns="http://schemas.openxmlformats.org/spreadsheetml/2006/main" count="236" uniqueCount="214">
  <si>
    <t>Email</t>
  </si>
  <si>
    <t>Phone</t>
  </si>
  <si>
    <t>Type of mutation</t>
  </si>
  <si>
    <t>Date of birth</t>
  </si>
  <si>
    <t>Line information</t>
  </si>
  <si>
    <t>Name of permit holder</t>
  </si>
  <si>
    <t>Natural mating</t>
  </si>
  <si>
    <t>Comments</t>
  </si>
  <si>
    <t>Males</t>
  </si>
  <si>
    <t>Females</t>
  </si>
  <si>
    <t>Stedkode</t>
  </si>
  <si>
    <t>Alias</t>
  </si>
  <si>
    <t>Re-derive to animal unit</t>
  </si>
  <si>
    <t>AEM account number</t>
  </si>
  <si>
    <t>Experimental permit</t>
  </si>
  <si>
    <t>Import</t>
  </si>
  <si>
    <t>Animals</t>
  </si>
  <si>
    <t>Embryos</t>
  </si>
  <si>
    <t>IVF with</t>
  </si>
  <si>
    <t>Sperm</t>
  </si>
  <si>
    <t>Embryo transfer</t>
  </si>
  <si>
    <t>Name</t>
  </si>
  <si>
    <t>Origine/Reference</t>
  </si>
  <si>
    <t>Major phentypes</t>
  </si>
  <si>
    <t>Customer information</t>
  </si>
  <si>
    <t>Animals unit information</t>
  </si>
  <si>
    <t>Breeding permit</t>
  </si>
  <si>
    <t>Re-derive by</t>
  </si>
  <si>
    <t>Sperm extraction + IVF</t>
  </si>
  <si>
    <t>Specify</t>
  </si>
  <si>
    <t>Cross/IVF with</t>
  </si>
  <si>
    <t>IVF</t>
  </si>
  <si>
    <t>Animal ID</t>
  </si>
  <si>
    <t>Gender</t>
  </si>
  <si>
    <t>Genetic back ground</t>
  </si>
  <si>
    <t>Fill out Section B</t>
  </si>
  <si>
    <t>Fill out Section A</t>
  </si>
  <si>
    <t>Fill out Section C</t>
  </si>
  <si>
    <t>Section A</t>
  </si>
  <si>
    <t>Section B</t>
  </si>
  <si>
    <t>Section C</t>
  </si>
  <si>
    <t>Import to clean units at UCPH</t>
  </si>
  <si>
    <t>Name of group leader</t>
  </si>
  <si>
    <t>EAN</t>
  </si>
  <si>
    <t>Additional options</t>
  </si>
  <si>
    <t>C57BL/6N</t>
  </si>
  <si>
    <t>Other</t>
  </si>
  <si>
    <t>Oocyte extraction + IVF</t>
  </si>
  <si>
    <t>Crossed before ?</t>
  </si>
  <si>
    <t>Genotype</t>
  </si>
  <si>
    <t>At finished service i wish to cryopreserve the line by sperm freezing</t>
  </si>
  <si>
    <t xml:space="preserve">By default your line will be added to the Copenhagen University Mouse Library </t>
  </si>
  <si>
    <t>(CUML)</t>
  </si>
  <si>
    <t>Please send this form to Transgenics@sund.ku.dk</t>
  </si>
  <si>
    <r>
      <t xml:space="preserve">This line </t>
    </r>
    <r>
      <rPr>
        <b/>
        <i/>
        <u/>
        <sz val="11"/>
        <color theme="1"/>
        <rFont val="Calibri"/>
        <family val="2"/>
        <scheme val="minor"/>
      </rPr>
      <t>cannot</t>
    </r>
    <r>
      <rPr>
        <sz val="11"/>
        <color theme="1"/>
        <rFont val="Calibri"/>
        <family val="2"/>
        <scheme val="minor"/>
      </rPr>
      <t xml:space="preserve"> be added to the Copenhagen Mouse Library</t>
    </r>
  </si>
  <si>
    <t>If you do not wish to do so please mark the box below</t>
  </si>
  <si>
    <t>Adress 1</t>
  </si>
  <si>
    <t>Adress 2</t>
  </si>
  <si>
    <t>Adress 3</t>
  </si>
  <si>
    <t>AEM project number</t>
  </si>
  <si>
    <t>Animal ID 1</t>
  </si>
  <si>
    <t>Animal ID 10</t>
  </si>
  <si>
    <t>Animal ID 2</t>
  </si>
  <si>
    <t>Animal ID 3</t>
  </si>
  <si>
    <t>Animal ID 4</t>
  </si>
  <si>
    <t>Animal ID 5</t>
  </si>
  <si>
    <t>Animal ID 6</t>
  </si>
  <si>
    <t>Animal ID 7</t>
  </si>
  <si>
    <t>Animal ID 8</t>
  </si>
  <si>
    <t>Animal ID 9</t>
  </si>
  <si>
    <t>Animals embryos</t>
  </si>
  <si>
    <t>Animals females</t>
  </si>
  <si>
    <t>Animals males</t>
  </si>
  <si>
    <t>Cell amount</t>
  </si>
  <si>
    <t>Cell sort</t>
  </si>
  <si>
    <t>Clone name and number</t>
  </si>
  <si>
    <t>Comment 1</t>
  </si>
  <si>
    <t>Comment 10</t>
  </si>
  <si>
    <t>Comment 2</t>
  </si>
  <si>
    <t>Comment 3</t>
  </si>
  <si>
    <t>Comment 4</t>
  </si>
  <si>
    <t>Comment 5</t>
  </si>
  <si>
    <t>Comment 6</t>
  </si>
  <si>
    <t>Comment 7</t>
  </si>
  <si>
    <t>Comment 8</t>
  </si>
  <si>
    <t>Comment 9</t>
  </si>
  <si>
    <t>Conditional knock out</t>
  </si>
  <si>
    <t>Construct name</t>
  </si>
  <si>
    <t>Cross w C57BL/6N 1</t>
  </si>
  <si>
    <t>Cross w C57BL/6N 2</t>
  </si>
  <si>
    <t>Cross w C57BL/6N 3</t>
  </si>
  <si>
    <t>Cross w C57BL/6N 4</t>
  </si>
  <si>
    <t>Crossed before? 1</t>
  </si>
  <si>
    <t>Crossed before? 10</t>
  </si>
  <si>
    <t>Crossed before? 2</t>
  </si>
  <si>
    <t>Crossed before? 3</t>
  </si>
  <si>
    <t>Crossed before? 4</t>
  </si>
  <si>
    <t>Crossed before? 5</t>
  </si>
  <si>
    <t>Crossed before? 6</t>
  </si>
  <si>
    <t>Crossed before? 7</t>
  </si>
  <si>
    <t>Crossed before? 8</t>
  </si>
  <si>
    <t>Crossed before? 9</t>
  </si>
  <si>
    <t>Cryopreservation Yes</t>
  </si>
  <si>
    <t>Culture condition</t>
  </si>
  <si>
    <t>CUML</t>
  </si>
  <si>
    <t>Date</t>
  </si>
  <si>
    <t>Date of birth 1</t>
  </si>
  <si>
    <t>Date of birth 10</t>
  </si>
  <si>
    <t>Date of birth 2</t>
  </si>
  <si>
    <t>Date of birth 3</t>
  </si>
  <si>
    <t>Date of birth 4</t>
  </si>
  <si>
    <t>Date of birth 5</t>
  </si>
  <si>
    <t>Date of birth 6</t>
  </si>
  <si>
    <t>Date of birth 7</t>
  </si>
  <si>
    <t>Date of birth 8</t>
  </si>
  <si>
    <t>Date of birth 9</t>
  </si>
  <si>
    <t>DNA amount 1</t>
  </si>
  <si>
    <t>DNA amount 2</t>
  </si>
  <si>
    <t>DNA amount 3</t>
  </si>
  <si>
    <t>DNA concentration 1</t>
  </si>
  <si>
    <t>DNA concentration 2</t>
  </si>
  <si>
    <t>DNA concentration 3</t>
  </si>
  <si>
    <t>DNA name 1</t>
  </si>
  <si>
    <t>DNA name 2</t>
  </si>
  <si>
    <t>DNA name 3</t>
  </si>
  <si>
    <t>DNA type 1</t>
  </si>
  <si>
    <t>DNA type 2</t>
  </si>
  <si>
    <t>DNA type 3</t>
  </si>
  <si>
    <t>Embryo stage</t>
  </si>
  <si>
    <t>ESC target</t>
  </si>
  <si>
    <t>Fresh</t>
  </si>
  <si>
    <t>Frozen</t>
  </si>
  <si>
    <t>Gender 1</t>
  </si>
  <si>
    <t>Gender 10</t>
  </si>
  <si>
    <t>Gender 2</t>
  </si>
  <si>
    <t>Gender 3</t>
  </si>
  <si>
    <t>Gender 4</t>
  </si>
  <si>
    <t>Gender 5</t>
  </si>
  <si>
    <t>Gender 6</t>
  </si>
  <si>
    <t>Gender 7</t>
  </si>
  <si>
    <t>Gender 8</t>
  </si>
  <si>
    <t>Gender 9</t>
  </si>
  <si>
    <t>Genetic background 1</t>
  </si>
  <si>
    <t>Genetic background 10</t>
  </si>
  <si>
    <t>Genetic background 2</t>
  </si>
  <si>
    <t>Genetic background 3</t>
  </si>
  <si>
    <t>Genetic background 4</t>
  </si>
  <si>
    <t>Genetic background 5</t>
  </si>
  <si>
    <t>Genetic background 6</t>
  </si>
  <si>
    <t>Genetic background 7</t>
  </si>
  <si>
    <t>Genetic background 8</t>
  </si>
  <si>
    <t>Genetic background 9</t>
  </si>
  <si>
    <t>Genotype 1</t>
  </si>
  <si>
    <t>Genotype 10</t>
  </si>
  <si>
    <t>Genotype 2</t>
  </si>
  <si>
    <t>Genotype 3</t>
  </si>
  <si>
    <t>Genotype 4</t>
  </si>
  <si>
    <t>Genotype 5</t>
  </si>
  <si>
    <t>Genotype 6</t>
  </si>
  <si>
    <t>Genotype 7</t>
  </si>
  <si>
    <t>Genotype 8</t>
  </si>
  <si>
    <t>Genotype 9</t>
  </si>
  <si>
    <t>Import animals</t>
  </si>
  <si>
    <t>Import Embryos</t>
  </si>
  <si>
    <t>Import sperm</t>
  </si>
  <si>
    <t>Knock in</t>
  </si>
  <si>
    <t>Knock out</t>
  </si>
  <si>
    <t>Line name</t>
  </si>
  <si>
    <t>Locus</t>
  </si>
  <si>
    <t>Major phenotypes</t>
  </si>
  <si>
    <t>Name of permitholder</t>
  </si>
  <si>
    <t>Neg selection</t>
  </si>
  <si>
    <t>Oocytes extration+IVF</t>
  </si>
  <si>
    <t>Other 1</t>
  </si>
  <si>
    <t>Other 2</t>
  </si>
  <si>
    <t>Other 3</t>
  </si>
  <si>
    <t>Other 4</t>
  </si>
  <si>
    <t>Parental cell line</t>
  </si>
  <si>
    <t>Passage</t>
  </si>
  <si>
    <t>PI</t>
  </si>
  <si>
    <t>PI email</t>
  </si>
  <si>
    <t>Pos selection</t>
  </si>
  <si>
    <t>Project ID</t>
  </si>
  <si>
    <t>Restriction strategy</t>
  </si>
  <si>
    <t>Screening strat</t>
  </si>
  <si>
    <t>SE/VAT</t>
  </si>
  <si>
    <t>Specify 1</t>
  </si>
  <si>
    <t>Specify 2</t>
  </si>
  <si>
    <t>Specify 3</t>
  </si>
  <si>
    <t>Specify 4</t>
  </si>
  <si>
    <t>Sperm extraction+IVF</t>
  </si>
  <si>
    <t>Superovulate No</t>
  </si>
  <si>
    <t>Superovulate Yes</t>
  </si>
  <si>
    <t>Type (BAC/Plasmid)</t>
  </si>
  <si>
    <t>Type of modification</t>
  </si>
  <si>
    <t>User Email</t>
  </si>
  <si>
    <t>User name</t>
  </si>
  <si>
    <t>Vector concentration 1</t>
  </si>
  <si>
    <t>Vector concentration 2</t>
  </si>
  <si>
    <t>Vector concentration 3</t>
  </si>
  <si>
    <t>Vector Name 1</t>
  </si>
  <si>
    <t>Vector Name 2</t>
  </si>
  <si>
    <t>Vector Name 3</t>
  </si>
  <si>
    <t>Vector type 1</t>
  </si>
  <si>
    <t>Vector type 2</t>
  </si>
  <si>
    <t>Vector type 3</t>
  </si>
  <si>
    <t>Venctor Amount 1</t>
  </si>
  <si>
    <t>Venctor Amount 2</t>
  </si>
  <si>
    <t>Venctor Amount 3</t>
  </si>
  <si>
    <t>Origin/Reference</t>
  </si>
  <si>
    <t>Date (YY-MM-DD)</t>
  </si>
  <si>
    <t>AEM account</t>
  </si>
  <si>
    <t>Contact us if you dont have one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</si>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</sst>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0" fillId="5" borderId="0" xfId="0" applyFill="1"/>
    <xf numFmtId="0" fontId="0" fillId="2" borderId="0" xfId="0" applyFill="1"/>
    <xf numFmtId="0" fontId="5" fillId="5" borderId="0" xfId="0" applyFont="1" applyFill="1" applyAlignment="1">
      <alignment horizontal="left" vertical="top"/>
    </xf>
    <xf numFmtId="0" fontId="4" fillId="2" borderId="0" xfId="0" applyFont="1" applyFill="1"/>
    <xf numFmtId="0" fontId="9" fillId="0" borderId="0" xfId="0" applyNumberFormat="1" applyFont="1" applyAlignment="1">
      <alignment horizontal="center" vertical="top"/>
    </xf>
    <xf numFmtId="0" fontId="0" fillId="0" borderId="0" xfId="0" applyNumberFormat="1"/>
    <xf numFmtId="0" fontId="0" fillId="3" borderId="0" xfId="0" applyNumberFormat="1" applyFill="1"/>
    <xf numFmtId="0" fontId="2" fillId="3" borderId="0" xfId="0" applyNumberFormat="1" applyFont="1" applyFill="1" applyAlignment="1">
      <alignment vertical="center"/>
    </xf>
    <xf numFmtId="0" fontId="3" fillId="3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/>
    <xf numFmtId="0" fontId="0" fillId="3" borderId="0" xfId="0" applyNumberFormat="1" applyFill="1" applyAlignment="1">
      <alignment horizontal="center"/>
    </xf>
    <xf numFmtId="0" fontId="0" fillId="3" borderId="0" xfId="0" applyNumberFormat="1" applyFill="1" applyAlignment="1"/>
    <xf numFmtId="0" fontId="0" fillId="3" borderId="0" xfId="0" applyNumberFormat="1" applyFill="1" applyBorder="1" applyAlignment="1" applyProtection="1">
      <alignment horizontal="left" vertical="top" readingOrder="1"/>
      <protection locked="0"/>
    </xf>
    <xf numFmtId="0" fontId="7" fillId="3" borderId="0" xfId="1" applyNumberFormat="1" applyFill="1"/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5" borderId="0" xfId="0" applyNumberFormat="1" applyFill="1"/>
    <xf numFmtId="0" fontId="0" fillId="3" borderId="0" xfId="0" applyNumberFormat="1" applyFill="1" applyAlignment="1">
      <alignment horizontal="center" vertical="center"/>
    </xf>
    <xf numFmtId="0" fontId="0" fillId="4" borderId="0" xfId="0" applyNumberFormat="1" applyFill="1"/>
    <xf numFmtId="0" fontId="0" fillId="6" borderId="0" xfId="0" applyNumberFormat="1" applyFill="1"/>
    <xf numFmtId="0" fontId="1" fillId="5" borderId="0" xfId="0" applyNumberFormat="1" applyFont="1" applyFill="1"/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right"/>
    </xf>
    <xf numFmtId="0" fontId="0" fillId="0" borderId="1" xfId="0" applyNumberFormat="1" applyFill="1" applyBorder="1" applyProtection="1"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/>
    <xf numFmtId="0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right"/>
    </xf>
    <xf numFmtId="0" fontId="1" fillId="6" borderId="0" xfId="0" applyNumberFormat="1" applyFont="1" applyFill="1"/>
    <xf numFmtId="0" fontId="0" fillId="6" borderId="0" xfId="0" applyNumberFormat="1" applyFill="1" applyAlignment="1">
      <alignment horizontal="center" vertical="center"/>
    </xf>
    <xf numFmtId="0" fontId="0" fillId="6" borderId="0" xfId="0" applyNumberFormat="1" applyFill="1" applyBorder="1"/>
    <xf numFmtId="0" fontId="0" fillId="3" borderId="0" xfId="0" applyNumberFormat="1" applyFill="1" applyAlignment="1" applyProtection="1">
      <alignment vertical="top" readingOrder="1"/>
      <protection locked="0"/>
    </xf>
    <xf numFmtId="0" fontId="1" fillId="3" borderId="0" xfId="0" applyNumberFormat="1" applyFont="1" applyFill="1" applyBorder="1" applyAlignment="1" applyProtection="1">
      <alignment horizontal="left" vertical="top" readingOrder="1"/>
      <protection locked="0"/>
    </xf>
    <xf numFmtId="0" fontId="0" fillId="0" borderId="1" xfId="0" applyNumberFormat="1" applyBorder="1" applyAlignment="1" applyProtection="1">
      <alignment horizontal="left" vertical="top" readingOrder="1"/>
      <protection locked="0"/>
    </xf>
    <xf numFmtId="0" fontId="7" fillId="3" borderId="0" xfId="1" applyNumberFormat="1" applyFill="1" applyAlignment="1">
      <alignment horizontal="left"/>
    </xf>
    <xf numFmtId="0" fontId="1" fillId="3" borderId="0" xfId="0" applyNumberFormat="1" applyFont="1" applyFill="1" applyAlignment="1"/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8" fillId="3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 vertical="top" readingOrder="1"/>
      <protection locked="0"/>
    </xf>
    <xf numFmtId="0" fontId="0" fillId="5" borderId="0" xfId="0" applyNumberFormat="1" applyFill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3" borderId="0" xfId="0" applyNumberFormat="1" applyFill="1" applyAlignment="1">
      <alignment horizontal="right"/>
    </xf>
    <xf numFmtId="0" fontId="0" fillId="3" borderId="5" xfId="0" applyNumberForma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21</xdr:col>
      <xdr:colOff>4572</xdr:colOff>
      <xdr:row>2</xdr:row>
      <xdr:rowOff>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680" y="0"/>
          <a:ext cx="3090672" cy="1183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oups.ku.dk/grupperum/mouse_library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2"/>
  <sheetViews>
    <sheetView showZeros="0" tabSelected="1" zoomScaleNormal="100" workbookViewId="0">
      <selection activeCell="D3" sqref="D3"/>
    </sheetView>
  </sheetViews>
  <sheetFormatPr defaultRowHeight="14.4" x14ac:dyDescent="0.3"/>
  <cols>
    <col min="1" max="1" width="0.88671875" customWidth="1"/>
    <col min="2" max="2" width="15.109375" customWidth="1"/>
    <col min="3" max="3" width="0.88671875" customWidth="1"/>
    <col min="5" max="6" width="3.109375" customWidth="1"/>
    <col min="7" max="7" width="15" customWidth="1"/>
    <col min="8" max="8" width="9.6640625" customWidth="1"/>
    <col min="9" max="9" width="0.5546875" customWidth="1"/>
    <col min="10" max="10" width="6.33203125" customWidth="1"/>
    <col min="11" max="11" width="3.109375" customWidth="1"/>
    <col min="12" max="12" width="6.33203125" customWidth="1"/>
    <col min="13" max="13" width="8.77734375" customWidth="1"/>
    <col min="14" max="14" width="3.109375" customWidth="1"/>
    <col min="16" max="16" width="3.109375" customWidth="1"/>
    <col min="18" max="18" width="3.109375" customWidth="1"/>
    <col min="21" max="21" width="8.77734375" customWidth="1"/>
  </cols>
  <sheetData>
    <row r="1" spans="1:54" ht="49.8" customHeight="1" x14ac:dyDescent="0.3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7"/>
      <c r="Q1" s="7"/>
      <c r="R1" s="7"/>
      <c r="S1" s="7"/>
      <c r="T1" s="7"/>
      <c r="U1" s="7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43.2" customHeight="1" x14ac:dyDescent="0.3">
      <c r="A2" s="4"/>
      <c r="B2" s="6" t="s">
        <v>213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9" customHeight="1" x14ac:dyDescent="0.3">
      <c r="A3" s="1"/>
      <c r="B3" s="3"/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x14ac:dyDescent="0.3">
      <c r="A4" s="10"/>
      <c r="B4" s="11"/>
      <c r="C4" s="12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x14ac:dyDescent="0.3">
      <c r="A5" s="10"/>
      <c r="B5" s="13" t="s">
        <v>24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x14ac:dyDescent="0.3">
      <c r="A6" s="10"/>
      <c r="B6" s="10" t="s">
        <v>210</v>
      </c>
      <c r="C6" s="13"/>
      <c r="D6" s="41"/>
      <c r="E6" s="41"/>
      <c r="F6" s="41"/>
      <c r="G6" s="4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4.2" customHeight="1" x14ac:dyDescent="0.3">
      <c r="A7" s="10"/>
      <c r="B7" s="13"/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x14ac:dyDescent="0.3">
      <c r="A8" s="10"/>
      <c r="B8" s="10" t="s">
        <v>21</v>
      </c>
      <c r="C8" s="10"/>
      <c r="D8" s="41"/>
      <c r="E8" s="41"/>
      <c r="F8" s="41"/>
      <c r="G8" s="41"/>
      <c r="H8" s="10"/>
      <c r="I8" s="14"/>
      <c r="J8" s="51" t="s">
        <v>42</v>
      </c>
      <c r="K8" s="51"/>
      <c r="L8" s="51"/>
      <c r="M8" s="51"/>
      <c r="N8" s="52"/>
      <c r="O8" s="41"/>
      <c r="P8" s="41"/>
      <c r="Q8" s="41"/>
      <c r="R8" s="41"/>
      <c r="S8" s="41"/>
      <c r="T8" s="15"/>
      <c r="U8" s="10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3.6" customHeight="1" x14ac:dyDescent="0.3">
      <c r="A9" s="10"/>
      <c r="B9" s="10"/>
      <c r="C9" s="10"/>
      <c r="D9" s="14"/>
      <c r="E9" s="14"/>
      <c r="F9" s="14"/>
      <c r="G9" s="14"/>
      <c r="H9" s="10"/>
      <c r="I9" s="14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x14ac:dyDescent="0.3">
      <c r="A10" s="10"/>
      <c r="B10" s="10" t="s">
        <v>0</v>
      </c>
      <c r="C10" s="10"/>
      <c r="D10" s="41"/>
      <c r="E10" s="41"/>
      <c r="F10" s="41"/>
      <c r="G10" s="41"/>
      <c r="H10" s="10"/>
      <c r="I10" s="14"/>
      <c r="J10" s="51" t="s">
        <v>0</v>
      </c>
      <c r="K10" s="51"/>
      <c r="L10" s="51"/>
      <c r="M10" s="51"/>
      <c r="N10" s="52"/>
      <c r="O10" s="41"/>
      <c r="P10" s="41"/>
      <c r="Q10" s="41"/>
      <c r="R10" s="41"/>
      <c r="S10" s="41"/>
      <c r="T10" s="15"/>
      <c r="U10" s="10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3.6" customHeight="1" x14ac:dyDescent="0.3">
      <c r="A11" s="10"/>
      <c r="B11" s="10"/>
      <c r="C11" s="10"/>
      <c r="D11" s="14"/>
      <c r="E11" s="14"/>
      <c r="F11" s="14"/>
      <c r="G11" s="14"/>
      <c r="H11" s="10"/>
      <c r="I11" s="1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x14ac:dyDescent="0.3">
      <c r="A12" s="10"/>
      <c r="B12" s="10" t="s">
        <v>211</v>
      </c>
      <c r="C12" s="10"/>
      <c r="D12" s="41"/>
      <c r="E12" s="41"/>
      <c r="F12" s="41"/>
      <c r="G12" s="41"/>
      <c r="H12" s="10"/>
      <c r="I12" s="14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x14ac:dyDescent="0.3">
      <c r="A13" s="10"/>
      <c r="B13" s="10"/>
      <c r="C13" s="10"/>
      <c r="D13" s="10" t="s">
        <v>212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x14ac:dyDescent="0.3">
      <c r="A14" s="10"/>
      <c r="B14" s="13" t="s">
        <v>4</v>
      </c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3.6" customHeight="1" x14ac:dyDescent="0.3">
      <c r="A15" s="10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x14ac:dyDescent="0.3">
      <c r="A16" s="10"/>
      <c r="B16" s="10" t="s">
        <v>21</v>
      </c>
      <c r="C16" s="10"/>
      <c r="D16" s="10"/>
      <c r="E16" s="15"/>
      <c r="F16" s="15"/>
      <c r="G16" s="41"/>
      <c r="H16" s="41"/>
      <c r="I16" s="41"/>
      <c r="J16" s="41"/>
      <c r="K16" s="41"/>
      <c r="L16" s="41"/>
      <c r="M16" s="41"/>
      <c r="N16" s="41"/>
      <c r="O16" s="15"/>
      <c r="P16" s="15"/>
      <c r="Q16" s="15"/>
      <c r="R16" s="15"/>
      <c r="S16" s="15"/>
      <c r="T16" s="15"/>
      <c r="U16" s="10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3.6" customHeight="1" x14ac:dyDescent="0.3">
      <c r="A17" s="10"/>
      <c r="B17" s="10"/>
      <c r="C17" s="10"/>
      <c r="D17" s="1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/>
      <c r="P17" s="10"/>
      <c r="Q17" s="10"/>
      <c r="R17" s="10"/>
      <c r="S17" s="10"/>
      <c r="T17" s="10"/>
      <c r="U17" s="10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x14ac:dyDescent="0.3">
      <c r="A18" s="10"/>
      <c r="B18" s="10" t="s">
        <v>209</v>
      </c>
      <c r="C18" s="10"/>
      <c r="D18" s="10"/>
      <c r="E18" s="15"/>
      <c r="F18" s="15"/>
      <c r="G18" s="41"/>
      <c r="H18" s="41"/>
      <c r="I18" s="41"/>
      <c r="J18" s="41"/>
      <c r="K18" s="41"/>
      <c r="L18" s="41"/>
      <c r="M18" s="41"/>
      <c r="N18" s="41"/>
      <c r="O18" s="15"/>
      <c r="P18" s="15"/>
      <c r="Q18" s="15"/>
      <c r="R18" s="15"/>
      <c r="S18" s="15"/>
      <c r="T18" s="15"/>
      <c r="U18" s="10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3.6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x14ac:dyDescent="0.3">
      <c r="A20" s="10"/>
      <c r="B20" s="10" t="s">
        <v>2</v>
      </c>
      <c r="C20" s="10"/>
      <c r="D20" s="10"/>
      <c r="E20" s="15"/>
      <c r="F20" s="15"/>
      <c r="G20" s="41"/>
      <c r="H20" s="41"/>
      <c r="I20" s="41"/>
      <c r="J20" s="41"/>
      <c r="K20" s="41"/>
      <c r="L20" s="41"/>
      <c r="M20" s="41"/>
      <c r="N20" s="41"/>
      <c r="O20" s="15"/>
      <c r="P20" s="15"/>
      <c r="Q20" s="15"/>
      <c r="R20" s="15"/>
      <c r="S20" s="15"/>
      <c r="T20" s="15"/>
      <c r="U20" s="1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3.6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x14ac:dyDescent="0.3">
      <c r="A22" s="10"/>
      <c r="B22" s="10" t="s">
        <v>23</v>
      </c>
      <c r="C22" s="10"/>
      <c r="D22" s="10"/>
      <c r="E22" s="15"/>
      <c r="F22" s="15"/>
      <c r="G22" s="41"/>
      <c r="H22" s="41"/>
      <c r="I22" s="41"/>
      <c r="J22" s="41"/>
      <c r="K22" s="41"/>
      <c r="L22" s="41"/>
      <c r="M22" s="41"/>
      <c r="N22" s="41"/>
      <c r="O22" s="15"/>
      <c r="P22" s="15"/>
      <c r="Q22" s="15"/>
      <c r="R22" s="15"/>
      <c r="S22" s="15"/>
      <c r="T22" s="15"/>
      <c r="U22" s="1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x14ac:dyDescent="0.3">
      <c r="A23" s="10"/>
      <c r="B23" s="10"/>
      <c r="C23" s="10"/>
      <c r="D23" s="10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0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x14ac:dyDescent="0.3">
      <c r="A24" s="10"/>
      <c r="B24" s="16"/>
      <c r="C24" s="10"/>
      <c r="D24" s="10"/>
      <c r="E24" s="15"/>
      <c r="F24" s="15"/>
      <c r="G24" s="10"/>
      <c r="H24" s="10"/>
      <c r="I24" s="10"/>
      <c r="J24" s="10"/>
      <c r="K24" s="10"/>
      <c r="L24" s="10"/>
      <c r="M24" s="10"/>
      <c r="N24" s="15"/>
      <c r="O24" s="15"/>
      <c r="P24" s="15"/>
      <c r="Q24" s="15"/>
      <c r="R24" s="15"/>
      <c r="S24" s="15"/>
      <c r="T24" s="15"/>
      <c r="U24" s="10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x14ac:dyDescent="0.3">
      <c r="A25" s="10"/>
      <c r="B25" s="1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x14ac:dyDescent="0.3">
      <c r="A26" s="10"/>
      <c r="B26" s="13" t="s">
        <v>25</v>
      </c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3.6" customHeight="1" x14ac:dyDescent="0.3">
      <c r="A27" s="10"/>
      <c r="B27" s="13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x14ac:dyDescent="0.3">
      <c r="A28" s="10"/>
      <c r="B28" s="10" t="s">
        <v>5</v>
      </c>
      <c r="C28" s="10"/>
      <c r="D28" s="10"/>
      <c r="E28" s="10"/>
      <c r="F28" s="10"/>
      <c r="G28" s="41"/>
      <c r="H28" s="41"/>
      <c r="I28" s="41"/>
      <c r="J28" s="41"/>
      <c r="K28" s="41"/>
      <c r="L28" s="41"/>
      <c r="M28" s="41"/>
      <c r="N28" s="41"/>
      <c r="O28" s="15"/>
      <c r="P28" s="15"/>
      <c r="Q28" s="15"/>
      <c r="R28" s="10"/>
      <c r="S28" s="10"/>
      <c r="T28" s="10"/>
      <c r="U28" s="1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3.6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x14ac:dyDescent="0.3">
      <c r="A30" s="10"/>
      <c r="B30" s="10" t="s">
        <v>14</v>
      </c>
      <c r="C30" s="10"/>
      <c r="D30" s="10"/>
      <c r="E30" s="10"/>
      <c r="F30" s="10"/>
      <c r="G30" s="41"/>
      <c r="H30" s="41"/>
      <c r="I30" s="41"/>
      <c r="J30" s="41"/>
      <c r="K30" s="41"/>
      <c r="L30" s="41"/>
      <c r="M30" s="41"/>
      <c r="N30" s="41"/>
      <c r="O30" s="15"/>
      <c r="P30" s="15"/>
      <c r="Q30" s="15"/>
      <c r="R30" s="10"/>
      <c r="S30" s="10"/>
      <c r="T30" s="10"/>
      <c r="U30" s="1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3.6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x14ac:dyDescent="0.3">
      <c r="A32" s="10"/>
      <c r="B32" s="10" t="s">
        <v>26</v>
      </c>
      <c r="C32" s="10"/>
      <c r="D32" s="10"/>
      <c r="E32" s="10"/>
      <c r="F32" s="10"/>
      <c r="G32" s="41"/>
      <c r="H32" s="41"/>
      <c r="I32" s="41"/>
      <c r="J32" s="41"/>
      <c r="K32" s="41"/>
      <c r="L32" s="41"/>
      <c r="M32" s="41"/>
      <c r="N32" s="41"/>
      <c r="O32" s="15"/>
      <c r="P32" s="15"/>
      <c r="Q32" s="15"/>
      <c r="R32" s="10"/>
      <c r="S32" s="10"/>
      <c r="T32" s="10"/>
      <c r="U32" s="10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3.6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x14ac:dyDescent="0.3">
      <c r="A34" s="10"/>
      <c r="B34" s="10" t="s">
        <v>12</v>
      </c>
      <c r="C34" s="10"/>
      <c r="D34" s="10"/>
      <c r="E34" s="10"/>
      <c r="F34" s="10"/>
      <c r="G34" s="41"/>
      <c r="H34" s="41"/>
      <c r="I34" s="41"/>
      <c r="J34" s="4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3.6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x14ac:dyDescent="0.3">
      <c r="A39" s="10"/>
      <c r="B39" s="13" t="s">
        <v>15</v>
      </c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3.6" customHeight="1" x14ac:dyDescent="0.3">
      <c r="A40" s="10"/>
      <c r="B40" s="13"/>
      <c r="C40" s="1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x14ac:dyDescent="0.3">
      <c r="A41" s="10"/>
      <c r="B41" s="10" t="s">
        <v>16</v>
      </c>
      <c r="C41" s="10"/>
      <c r="D41" s="10"/>
      <c r="E41" s="18"/>
      <c r="F41" s="10"/>
      <c r="G41" s="19" t="s">
        <v>36</v>
      </c>
      <c r="H41" s="1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3.6" customHeight="1" x14ac:dyDescent="0.3">
      <c r="A42" s="10"/>
      <c r="B42" s="10"/>
      <c r="C42" s="10"/>
      <c r="D42" s="10"/>
      <c r="E42" s="2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x14ac:dyDescent="0.3">
      <c r="A43" s="10"/>
      <c r="B43" s="10" t="s">
        <v>19</v>
      </c>
      <c r="C43" s="10"/>
      <c r="D43" s="10"/>
      <c r="E43" s="18"/>
      <c r="F43" s="10"/>
      <c r="G43" s="21" t="s">
        <v>35</v>
      </c>
      <c r="H43" s="2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3.6" customHeight="1" x14ac:dyDescent="0.3">
      <c r="A44" s="10"/>
      <c r="B44" s="10"/>
      <c r="C44" s="10"/>
      <c r="D44" s="10"/>
      <c r="E44" s="2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x14ac:dyDescent="0.3">
      <c r="A45" s="10"/>
      <c r="B45" s="10" t="s">
        <v>17</v>
      </c>
      <c r="C45" s="10"/>
      <c r="D45" s="10"/>
      <c r="E45" s="18"/>
      <c r="F45" s="10"/>
      <c r="G45" s="22" t="s">
        <v>37</v>
      </c>
      <c r="H45" s="22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x14ac:dyDescent="0.3">
      <c r="A47" s="19"/>
      <c r="B47" s="23" t="s">
        <v>38</v>
      </c>
      <c r="C47" s="23"/>
      <c r="D47" s="23"/>
      <c r="E47" s="23"/>
      <c r="F47" s="23"/>
      <c r="G47" s="23" t="s">
        <v>27</v>
      </c>
      <c r="H47" s="23"/>
      <c r="I47" s="23"/>
      <c r="J47" s="23"/>
      <c r="K47" s="23"/>
      <c r="L47" s="23"/>
      <c r="M47" s="23" t="s">
        <v>30</v>
      </c>
      <c r="N47" s="23"/>
      <c r="O47" s="23"/>
      <c r="P47" s="23"/>
      <c r="Q47" s="19"/>
      <c r="R47" s="19"/>
      <c r="S47" s="19"/>
      <c r="T47" s="19"/>
      <c r="U47" s="19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3.6" customHeight="1" x14ac:dyDescent="0.3">
      <c r="A48" s="19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9"/>
      <c r="R48" s="19"/>
      <c r="S48" s="19"/>
      <c r="T48" s="19"/>
      <c r="U48" s="19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x14ac:dyDescent="0.3">
      <c r="A49" s="19"/>
      <c r="B49" s="23" t="s">
        <v>16</v>
      </c>
      <c r="C49" s="19"/>
      <c r="D49" s="19" t="s">
        <v>8</v>
      </c>
      <c r="E49" s="24"/>
      <c r="F49" s="25"/>
      <c r="G49" s="19" t="s">
        <v>6</v>
      </c>
      <c r="H49" s="19"/>
      <c r="I49" s="19"/>
      <c r="J49" s="19"/>
      <c r="K49" s="24"/>
      <c r="L49" s="19"/>
      <c r="M49" s="26" t="s">
        <v>45</v>
      </c>
      <c r="N49" s="24"/>
      <c r="O49" s="26" t="s">
        <v>46</v>
      </c>
      <c r="P49" s="24"/>
      <c r="Q49" s="26" t="s">
        <v>29</v>
      </c>
      <c r="R49" s="45"/>
      <c r="S49" s="45"/>
      <c r="T49" s="45"/>
      <c r="U49" s="1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3.6" customHeight="1" x14ac:dyDescent="0.3">
      <c r="A50" s="19"/>
      <c r="B50" s="19"/>
      <c r="C50" s="19"/>
      <c r="D50" s="19"/>
      <c r="E50" s="25"/>
      <c r="F50" s="25"/>
      <c r="G50" s="19"/>
      <c r="H50" s="19"/>
      <c r="I50" s="19"/>
      <c r="J50" s="19"/>
      <c r="K50" s="25"/>
      <c r="L50" s="19"/>
      <c r="M50" s="26"/>
      <c r="N50" s="25"/>
      <c r="O50" s="26"/>
      <c r="P50" s="25"/>
      <c r="Q50" s="26"/>
      <c r="R50" s="49"/>
      <c r="S50" s="49"/>
      <c r="T50" s="49"/>
      <c r="U50" s="19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x14ac:dyDescent="0.3">
      <c r="A51" s="19"/>
      <c r="B51" s="19"/>
      <c r="C51" s="19"/>
      <c r="D51" s="19" t="s">
        <v>9</v>
      </c>
      <c r="E51" s="24"/>
      <c r="F51" s="25"/>
      <c r="G51" s="19" t="s">
        <v>28</v>
      </c>
      <c r="H51" s="19"/>
      <c r="I51" s="19"/>
      <c r="J51" s="19"/>
      <c r="K51" s="24"/>
      <c r="L51" s="19"/>
      <c r="M51" s="26" t="s">
        <v>45</v>
      </c>
      <c r="N51" s="24"/>
      <c r="O51" s="26" t="s">
        <v>46</v>
      </c>
      <c r="P51" s="24"/>
      <c r="Q51" s="26" t="s">
        <v>29</v>
      </c>
      <c r="R51" s="45"/>
      <c r="S51" s="45"/>
      <c r="T51" s="45"/>
      <c r="U51" s="19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3.6" customHeight="1" x14ac:dyDescent="0.3">
      <c r="A52" s="19"/>
      <c r="B52" s="19"/>
      <c r="C52" s="19"/>
      <c r="D52" s="19"/>
      <c r="E52" s="25"/>
      <c r="F52" s="25"/>
      <c r="G52" s="19"/>
      <c r="H52" s="19"/>
      <c r="I52" s="19"/>
      <c r="J52" s="19"/>
      <c r="K52" s="25"/>
      <c r="L52" s="19"/>
      <c r="M52" s="26"/>
      <c r="N52" s="25"/>
      <c r="O52" s="26"/>
      <c r="P52" s="25"/>
      <c r="Q52" s="26"/>
      <c r="R52" s="49"/>
      <c r="S52" s="49"/>
      <c r="T52" s="49"/>
      <c r="U52" s="19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x14ac:dyDescent="0.3">
      <c r="A53" s="19"/>
      <c r="B53" s="19"/>
      <c r="C53" s="19"/>
      <c r="D53" s="19"/>
      <c r="E53" s="19"/>
      <c r="F53" s="19"/>
      <c r="G53" s="19" t="s">
        <v>47</v>
      </c>
      <c r="H53" s="19"/>
      <c r="I53" s="19"/>
      <c r="J53" s="19"/>
      <c r="K53" s="24"/>
      <c r="L53" s="19"/>
      <c r="M53" s="26" t="s">
        <v>45</v>
      </c>
      <c r="N53" s="24"/>
      <c r="O53" s="26" t="s">
        <v>46</v>
      </c>
      <c r="P53" s="24"/>
      <c r="Q53" s="26" t="s">
        <v>29</v>
      </c>
      <c r="R53" s="45"/>
      <c r="S53" s="45"/>
      <c r="T53" s="45"/>
      <c r="U53" s="19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x14ac:dyDescent="0.3">
      <c r="A55" s="19"/>
      <c r="B55" s="23" t="s">
        <v>32</v>
      </c>
      <c r="C55" s="23"/>
      <c r="D55" s="23" t="s">
        <v>33</v>
      </c>
      <c r="E55" s="23" t="s">
        <v>3</v>
      </c>
      <c r="F55" s="23"/>
      <c r="G55" s="19"/>
      <c r="H55" s="23" t="s">
        <v>49</v>
      </c>
      <c r="I55" s="19"/>
      <c r="J55" s="23" t="s">
        <v>34</v>
      </c>
      <c r="K55" s="19"/>
      <c r="L55" s="19"/>
      <c r="M55" s="19"/>
      <c r="N55" s="19"/>
      <c r="O55" s="19"/>
      <c r="P55" s="23" t="s">
        <v>48</v>
      </c>
      <c r="Q55" s="23"/>
      <c r="R55" s="19"/>
      <c r="S55" s="19"/>
      <c r="T55" s="19"/>
      <c r="U55" s="19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x14ac:dyDescent="0.3">
      <c r="A56" s="19"/>
      <c r="B56" s="27"/>
      <c r="C56" s="43"/>
      <c r="D56" s="44"/>
      <c r="E56" s="47"/>
      <c r="F56" s="47"/>
      <c r="G56" s="47"/>
      <c r="H56" s="28"/>
      <c r="I56" s="43"/>
      <c r="J56" s="46"/>
      <c r="K56" s="46"/>
      <c r="L56" s="46"/>
      <c r="M56" s="46"/>
      <c r="N56" s="46"/>
      <c r="O56" s="44"/>
      <c r="P56" s="47"/>
      <c r="Q56" s="47"/>
      <c r="R56" s="47"/>
      <c r="S56" s="19"/>
      <c r="T56" s="19"/>
      <c r="U56" s="19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x14ac:dyDescent="0.3">
      <c r="A57" s="19"/>
      <c r="B57" s="27"/>
      <c r="C57" s="43"/>
      <c r="D57" s="44"/>
      <c r="E57" s="47"/>
      <c r="F57" s="47"/>
      <c r="G57" s="47"/>
      <c r="H57" s="28"/>
      <c r="I57" s="43"/>
      <c r="J57" s="46"/>
      <c r="K57" s="46"/>
      <c r="L57" s="46"/>
      <c r="M57" s="46"/>
      <c r="N57" s="46"/>
      <c r="O57" s="44"/>
      <c r="P57" s="47"/>
      <c r="Q57" s="47"/>
      <c r="R57" s="47"/>
      <c r="S57" s="19"/>
      <c r="T57" s="19"/>
      <c r="U57" s="19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x14ac:dyDescent="0.3">
      <c r="A58" s="19"/>
      <c r="B58" s="27"/>
      <c r="C58" s="43"/>
      <c r="D58" s="44"/>
      <c r="E58" s="47"/>
      <c r="F58" s="47"/>
      <c r="G58" s="47"/>
      <c r="H58" s="28"/>
      <c r="I58" s="43"/>
      <c r="J58" s="46"/>
      <c r="K58" s="46"/>
      <c r="L58" s="46"/>
      <c r="M58" s="46"/>
      <c r="N58" s="46"/>
      <c r="O58" s="44"/>
      <c r="P58" s="47"/>
      <c r="Q58" s="47"/>
      <c r="R58" s="47"/>
      <c r="S58" s="19"/>
      <c r="T58" s="19"/>
      <c r="U58" s="19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x14ac:dyDescent="0.3">
      <c r="A59" s="19"/>
      <c r="B59" s="27"/>
      <c r="C59" s="43"/>
      <c r="D59" s="44"/>
      <c r="E59" s="47"/>
      <c r="F59" s="47"/>
      <c r="G59" s="47"/>
      <c r="H59" s="28"/>
      <c r="I59" s="43"/>
      <c r="J59" s="46"/>
      <c r="K59" s="46"/>
      <c r="L59" s="46"/>
      <c r="M59" s="46"/>
      <c r="N59" s="46"/>
      <c r="O59" s="44"/>
      <c r="P59" s="47"/>
      <c r="Q59" s="47"/>
      <c r="R59" s="47"/>
      <c r="S59" s="19"/>
      <c r="T59" s="19"/>
      <c r="U59" s="19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x14ac:dyDescent="0.3">
      <c r="A60" s="19"/>
      <c r="B60" s="27"/>
      <c r="C60" s="43"/>
      <c r="D60" s="44"/>
      <c r="E60" s="47"/>
      <c r="F60" s="47"/>
      <c r="G60" s="47"/>
      <c r="H60" s="28"/>
      <c r="I60" s="43"/>
      <c r="J60" s="46"/>
      <c r="K60" s="46"/>
      <c r="L60" s="46"/>
      <c r="M60" s="46"/>
      <c r="N60" s="46"/>
      <c r="O60" s="44"/>
      <c r="P60" s="47"/>
      <c r="Q60" s="47"/>
      <c r="R60" s="47"/>
      <c r="S60" s="19"/>
      <c r="T60" s="19"/>
      <c r="U60" s="19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x14ac:dyDescent="0.3">
      <c r="A61" s="19"/>
      <c r="B61" s="27"/>
      <c r="C61" s="43"/>
      <c r="D61" s="44"/>
      <c r="E61" s="47"/>
      <c r="F61" s="47"/>
      <c r="G61" s="47"/>
      <c r="H61" s="28"/>
      <c r="I61" s="43"/>
      <c r="J61" s="46"/>
      <c r="K61" s="46"/>
      <c r="L61" s="46"/>
      <c r="M61" s="46"/>
      <c r="N61" s="46"/>
      <c r="O61" s="44"/>
      <c r="P61" s="47"/>
      <c r="Q61" s="47"/>
      <c r="R61" s="47"/>
      <c r="S61" s="19"/>
      <c r="T61" s="19"/>
      <c r="U61" s="19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x14ac:dyDescent="0.3">
      <c r="A62" s="19"/>
      <c r="B62" s="27"/>
      <c r="C62" s="43"/>
      <c r="D62" s="44"/>
      <c r="E62" s="47"/>
      <c r="F62" s="47"/>
      <c r="G62" s="47"/>
      <c r="H62" s="28"/>
      <c r="I62" s="43"/>
      <c r="J62" s="46"/>
      <c r="K62" s="46"/>
      <c r="L62" s="46"/>
      <c r="M62" s="46"/>
      <c r="N62" s="46"/>
      <c r="O62" s="44"/>
      <c r="P62" s="47"/>
      <c r="Q62" s="47"/>
      <c r="R62" s="47"/>
      <c r="S62" s="19"/>
      <c r="T62" s="19"/>
      <c r="U62" s="19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x14ac:dyDescent="0.3">
      <c r="A63" s="19"/>
      <c r="B63" s="27"/>
      <c r="C63" s="43"/>
      <c r="D63" s="44"/>
      <c r="E63" s="47"/>
      <c r="F63" s="47"/>
      <c r="G63" s="47"/>
      <c r="H63" s="28"/>
      <c r="I63" s="43"/>
      <c r="J63" s="46"/>
      <c r="K63" s="46"/>
      <c r="L63" s="46"/>
      <c r="M63" s="46"/>
      <c r="N63" s="46"/>
      <c r="O63" s="44"/>
      <c r="P63" s="47"/>
      <c r="Q63" s="47"/>
      <c r="R63" s="47"/>
      <c r="S63" s="19"/>
      <c r="T63" s="19"/>
      <c r="U63" s="19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x14ac:dyDescent="0.3">
      <c r="A64" s="19"/>
      <c r="B64" s="27"/>
      <c r="C64" s="43"/>
      <c r="D64" s="44"/>
      <c r="E64" s="47"/>
      <c r="F64" s="47"/>
      <c r="G64" s="47"/>
      <c r="H64" s="28"/>
      <c r="I64" s="43"/>
      <c r="J64" s="46"/>
      <c r="K64" s="46"/>
      <c r="L64" s="46"/>
      <c r="M64" s="46"/>
      <c r="N64" s="46"/>
      <c r="O64" s="44"/>
      <c r="P64" s="47"/>
      <c r="Q64" s="47"/>
      <c r="R64" s="47"/>
      <c r="S64" s="19"/>
      <c r="T64" s="19"/>
      <c r="U64" s="19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x14ac:dyDescent="0.3">
      <c r="A65" s="19"/>
      <c r="B65" s="27"/>
      <c r="C65" s="43"/>
      <c r="D65" s="44"/>
      <c r="E65" s="47"/>
      <c r="F65" s="47"/>
      <c r="G65" s="47"/>
      <c r="H65" s="28"/>
      <c r="I65" s="43"/>
      <c r="J65" s="46"/>
      <c r="K65" s="46"/>
      <c r="L65" s="46"/>
      <c r="M65" s="46"/>
      <c r="N65" s="46"/>
      <c r="O65" s="44"/>
      <c r="P65" s="47"/>
      <c r="Q65" s="47"/>
      <c r="R65" s="47"/>
      <c r="S65" s="19"/>
      <c r="T65" s="19"/>
      <c r="U65" s="19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x14ac:dyDescent="0.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x14ac:dyDescent="0.3">
      <c r="A67" s="10"/>
      <c r="B67" s="29" t="s">
        <v>39</v>
      </c>
      <c r="C67" s="29"/>
      <c r="D67" s="29"/>
      <c r="E67" s="29"/>
      <c r="F67" s="29"/>
      <c r="G67" s="29" t="s">
        <v>27</v>
      </c>
      <c r="H67" s="29"/>
      <c r="I67" s="29"/>
      <c r="J67" s="29"/>
      <c r="K67" s="29"/>
      <c r="L67" s="29"/>
      <c r="M67" s="29" t="s">
        <v>18</v>
      </c>
      <c r="N67" s="29"/>
      <c r="O67" s="21"/>
      <c r="P67" s="21"/>
      <c r="Q67" s="21"/>
      <c r="R67" s="21"/>
      <c r="S67" s="21"/>
      <c r="T67" s="21"/>
      <c r="U67" s="21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x14ac:dyDescent="0.3">
      <c r="A68" s="10"/>
      <c r="B68" s="29" t="s">
        <v>19</v>
      </c>
      <c r="C68" s="21"/>
      <c r="D68" s="21"/>
      <c r="E68" s="21"/>
      <c r="F68" s="21"/>
      <c r="G68" s="21" t="s">
        <v>31</v>
      </c>
      <c r="H68" s="21"/>
      <c r="I68" s="21"/>
      <c r="J68" s="21"/>
      <c r="K68" s="30"/>
      <c r="L68" s="21"/>
      <c r="M68" s="30" t="s">
        <v>45</v>
      </c>
      <c r="N68" s="24"/>
      <c r="O68" s="31" t="s">
        <v>46</v>
      </c>
      <c r="P68" s="24"/>
      <c r="Q68" s="31" t="s">
        <v>29</v>
      </c>
      <c r="R68" s="45"/>
      <c r="S68" s="45"/>
      <c r="T68" s="45"/>
      <c r="U68" s="21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x14ac:dyDescent="0.3">
      <c r="A69" s="1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x14ac:dyDescent="0.3">
      <c r="A70" s="1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x14ac:dyDescent="0.3">
      <c r="A71" s="1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x14ac:dyDescent="0.3">
      <c r="A72" s="10"/>
      <c r="B72" s="32" t="s">
        <v>40</v>
      </c>
      <c r="C72" s="32"/>
      <c r="D72" s="32"/>
      <c r="E72" s="32"/>
      <c r="F72" s="32"/>
      <c r="G72" s="32" t="s">
        <v>27</v>
      </c>
      <c r="H72" s="32"/>
      <c r="I72" s="32"/>
      <c r="J72" s="32"/>
      <c r="K72" s="32"/>
      <c r="L72" s="32"/>
      <c r="M72" s="22"/>
      <c r="N72" s="32"/>
      <c r="O72" s="22"/>
      <c r="P72" s="22"/>
      <c r="Q72" s="22"/>
      <c r="R72" s="22"/>
      <c r="S72" s="22"/>
      <c r="T72" s="22"/>
      <c r="U72" s="22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x14ac:dyDescent="0.3">
      <c r="A73" s="10"/>
      <c r="B73" s="32" t="s">
        <v>17</v>
      </c>
      <c r="C73" s="22"/>
      <c r="D73" s="22"/>
      <c r="E73" s="22"/>
      <c r="F73" s="22"/>
      <c r="G73" s="22" t="s">
        <v>20</v>
      </c>
      <c r="H73" s="22"/>
      <c r="I73" s="22"/>
      <c r="J73" s="22"/>
      <c r="K73" s="24"/>
      <c r="L73" s="22"/>
      <c r="M73" s="32"/>
      <c r="N73" s="22"/>
      <c r="O73" s="22"/>
      <c r="P73" s="22"/>
      <c r="Q73" s="22"/>
      <c r="R73" s="22"/>
      <c r="S73" s="22"/>
      <c r="T73" s="22"/>
      <c r="U73" s="22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3.6" customHeight="1" x14ac:dyDescent="0.3">
      <c r="A74" s="10"/>
      <c r="B74" s="22"/>
      <c r="C74" s="22"/>
      <c r="D74" s="22"/>
      <c r="E74" s="22"/>
      <c r="F74" s="22"/>
      <c r="G74" s="22"/>
      <c r="H74" s="22"/>
      <c r="I74" s="22"/>
      <c r="J74" s="22"/>
      <c r="K74" s="33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x14ac:dyDescent="0.3">
      <c r="A75" s="10"/>
      <c r="B75" s="22"/>
      <c r="C75" s="22"/>
      <c r="D75" s="22"/>
      <c r="E75" s="22"/>
      <c r="F75" s="22"/>
      <c r="G75" s="22"/>
      <c r="H75" s="34"/>
      <c r="I75" s="34"/>
      <c r="J75" s="34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3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x14ac:dyDescent="0.3">
      <c r="A76" s="10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33"/>
      <c r="O76" s="22"/>
      <c r="P76" s="22"/>
      <c r="Q76" s="22"/>
      <c r="R76" s="22"/>
      <c r="S76" s="22"/>
      <c r="T76" s="22"/>
      <c r="U76" s="22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x14ac:dyDescent="0.3">
      <c r="A77" s="10"/>
      <c r="B77" s="13" t="s">
        <v>7</v>
      </c>
      <c r="C77" s="13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35"/>
      <c r="S77" s="10"/>
      <c r="T77" s="10"/>
      <c r="U77" s="10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x14ac:dyDescent="0.3">
      <c r="A78" s="10"/>
      <c r="B78" s="10"/>
      <c r="C78" s="10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35"/>
      <c r="S78" s="10"/>
      <c r="T78" s="10"/>
      <c r="U78" s="10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x14ac:dyDescent="0.3">
      <c r="A79" s="10"/>
      <c r="B79" s="10"/>
      <c r="C79" s="10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35"/>
      <c r="S79" s="10"/>
      <c r="T79" s="10"/>
      <c r="U79" s="10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x14ac:dyDescent="0.3">
      <c r="A80" s="10"/>
      <c r="B80" s="10"/>
      <c r="C80" s="10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35"/>
      <c r="S80" s="10"/>
      <c r="T80" s="10"/>
      <c r="U80" s="10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x14ac:dyDescent="0.3">
      <c r="A81" s="10"/>
      <c r="B81" s="10"/>
      <c r="C81" s="10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35"/>
      <c r="S81" s="10"/>
      <c r="T81" s="10"/>
      <c r="U81" s="10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x14ac:dyDescent="0.3">
      <c r="A82" s="10"/>
      <c r="B82" s="10"/>
      <c r="C82" s="10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35"/>
      <c r="S82" s="10"/>
      <c r="T82" s="10"/>
      <c r="U82" s="10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x14ac:dyDescent="0.3">
      <c r="A83" s="10"/>
      <c r="B83" s="10"/>
      <c r="C83" s="10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35"/>
      <c r="S83" s="10"/>
      <c r="T83" s="10"/>
      <c r="U83" s="1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x14ac:dyDescent="0.3">
      <c r="A84" s="10"/>
      <c r="B84" s="10"/>
      <c r="C84" s="10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35"/>
      <c r="S84" s="10"/>
      <c r="T84" s="10"/>
      <c r="U84" s="10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x14ac:dyDescent="0.3">
      <c r="A85" s="10"/>
      <c r="B85" s="10"/>
      <c r="C85" s="10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35"/>
      <c r="S85" s="10"/>
      <c r="T85" s="10"/>
      <c r="U85" s="10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x14ac:dyDescent="0.3">
      <c r="A86" s="10"/>
      <c r="B86" s="10"/>
      <c r="C86" s="10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35"/>
      <c r="S86" s="10"/>
      <c r="T86" s="10"/>
      <c r="U86" s="10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x14ac:dyDescent="0.3">
      <c r="A87" s="10"/>
      <c r="B87" s="10"/>
      <c r="C87" s="1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35"/>
      <c r="S87" s="10"/>
      <c r="T87" s="10"/>
      <c r="U87" s="10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x14ac:dyDescent="0.3">
      <c r="A88" s="10"/>
      <c r="B88" s="13" t="s">
        <v>44</v>
      </c>
      <c r="C88" s="13"/>
      <c r="D88" s="3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35"/>
      <c r="S88" s="10"/>
      <c r="T88" s="10"/>
      <c r="U88" s="10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x14ac:dyDescent="0.3">
      <c r="A89" s="10"/>
      <c r="B89" s="10"/>
      <c r="C89" s="10"/>
      <c r="D89" s="16" t="s">
        <v>50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7"/>
      <c r="Q89" s="16"/>
      <c r="R89" s="35"/>
      <c r="S89" s="10"/>
      <c r="T89" s="10"/>
      <c r="U89" s="10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x14ac:dyDescent="0.3">
      <c r="A90" s="10"/>
      <c r="B90" s="10"/>
      <c r="C90" s="1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35"/>
      <c r="S90" s="10"/>
      <c r="T90" s="10"/>
      <c r="U90" s="10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x14ac:dyDescent="0.3">
      <c r="A91" s="10"/>
      <c r="B91" s="13" t="s">
        <v>51</v>
      </c>
      <c r="C91" s="10"/>
      <c r="D91" s="10"/>
      <c r="E91" s="15"/>
      <c r="F91" s="15"/>
      <c r="G91" s="15"/>
      <c r="H91" s="15"/>
      <c r="I91" s="15"/>
      <c r="J91" s="15"/>
      <c r="K91" s="15"/>
      <c r="L91" s="15"/>
      <c r="M91" s="38" t="s">
        <v>52</v>
      </c>
      <c r="N91" s="39" t="s">
        <v>55</v>
      </c>
      <c r="O91" s="15"/>
      <c r="P91" s="15"/>
      <c r="Q91" s="15"/>
      <c r="R91" s="15"/>
      <c r="S91" s="15"/>
      <c r="T91" s="15"/>
      <c r="U91" s="10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x14ac:dyDescent="0.3">
      <c r="A92" s="10"/>
      <c r="B92" s="16" t="s">
        <v>54</v>
      </c>
      <c r="C92" s="10"/>
      <c r="D92" s="10"/>
      <c r="E92" s="15"/>
      <c r="F92" s="15"/>
      <c r="G92" s="10"/>
      <c r="H92" s="10"/>
      <c r="I92" s="10"/>
      <c r="J92" s="10"/>
      <c r="K92" s="40"/>
      <c r="L92" s="10"/>
      <c r="M92" s="10"/>
      <c r="N92" s="15"/>
      <c r="O92" s="15"/>
      <c r="P92" s="15"/>
      <c r="Q92" s="15"/>
      <c r="R92" s="15"/>
      <c r="S92" s="15"/>
      <c r="T92" s="15"/>
      <c r="U92" s="10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ht="18" x14ac:dyDescent="0.35">
      <c r="A94" s="42" t="s">
        <v>53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:54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54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:54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54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1:54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:54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1:54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</sheetData>
  <sheetProtection selectLockedCells="1"/>
  <mergeCells count="74">
    <mergeCell ref="A1:O1"/>
    <mergeCell ref="P56:R56"/>
    <mergeCell ref="D8:G8"/>
    <mergeCell ref="D10:G10"/>
    <mergeCell ref="D12:G12"/>
    <mergeCell ref="O8:S8"/>
    <mergeCell ref="O10:S10"/>
    <mergeCell ref="J8:N8"/>
    <mergeCell ref="J10:N10"/>
    <mergeCell ref="R49:T49"/>
    <mergeCell ref="R50:T50"/>
    <mergeCell ref="R51:T51"/>
    <mergeCell ref="R52:T52"/>
    <mergeCell ref="R53:T53"/>
    <mergeCell ref="E59:G59"/>
    <mergeCell ref="P59:R59"/>
    <mergeCell ref="P60:R60"/>
    <mergeCell ref="E57:G57"/>
    <mergeCell ref="P57:R57"/>
    <mergeCell ref="E58:G58"/>
    <mergeCell ref="P58:R58"/>
    <mergeCell ref="E60:G60"/>
    <mergeCell ref="E64:G64"/>
    <mergeCell ref="P64:R64"/>
    <mergeCell ref="I63:O63"/>
    <mergeCell ref="I64:O64"/>
    <mergeCell ref="E61:G61"/>
    <mergeCell ref="P61:R61"/>
    <mergeCell ref="E62:G62"/>
    <mergeCell ref="P62:R62"/>
    <mergeCell ref="I62:O62"/>
    <mergeCell ref="P63:R63"/>
    <mergeCell ref="E63:G63"/>
    <mergeCell ref="E65:G65"/>
    <mergeCell ref="P65:R65"/>
    <mergeCell ref="D77:Q77"/>
    <mergeCell ref="D78:Q78"/>
    <mergeCell ref="D79:Q79"/>
    <mergeCell ref="D80:Q80"/>
    <mergeCell ref="D81:Q81"/>
    <mergeCell ref="D82:Q82"/>
    <mergeCell ref="D83:Q83"/>
    <mergeCell ref="D84:Q84"/>
    <mergeCell ref="D85:Q85"/>
    <mergeCell ref="D86:Q86"/>
    <mergeCell ref="C57:D57"/>
    <mergeCell ref="G16:N16"/>
    <mergeCell ref="G18:N18"/>
    <mergeCell ref="G20:N20"/>
    <mergeCell ref="G22:N22"/>
    <mergeCell ref="G28:N28"/>
    <mergeCell ref="G30:N30"/>
    <mergeCell ref="I56:O56"/>
    <mergeCell ref="I57:O57"/>
    <mergeCell ref="E56:G56"/>
    <mergeCell ref="G32:N32"/>
    <mergeCell ref="G34:J34"/>
    <mergeCell ref="C56:D56"/>
    <mergeCell ref="D6:G6"/>
    <mergeCell ref="A94:U94"/>
    <mergeCell ref="C64:D64"/>
    <mergeCell ref="C65:D65"/>
    <mergeCell ref="R68:T68"/>
    <mergeCell ref="C58:D58"/>
    <mergeCell ref="C59:D59"/>
    <mergeCell ref="C60:D60"/>
    <mergeCell ref="C61:D61"/>
    <mergeCell ref="C62:D62"/>
    <mergeCell ref="C63:D63"/>
    <mergeCell ref="I65:O65"/>
    <mergeCell ref="I58:O58"/>
    <mergeCell ref="I59:O59"/>
    <mergeCell ref="I60:O60"/>
    <mergeCell ref="I61:O61"/>
  </mergeCells>
  <hyperlinks>
    <hyperlink ref="M91" r:id="rId1" display="CUML"/>
  </hyperlinks>
  <pageMargins left="0.7" right="0.7" top="0.75" bottom="0.75" header="0.3" footer="0.3"/>
  <pageSetup paperSize="9" scale="62" orientation="portrait" r:id="rId2"/>
  <colBreaks count="1" manualBreakCount="1">
    <brk id="21" max="9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"/>
  <sheetViews>
    <sheetView showZeros="0" workbookViewId="0">
      <selection activeCell="D31" sqref="D31"/>
    </sheetView>
  </sheetViews>
  <sheetFormatPr defaultRowHeight="14.4" x14ac:dyDescent="0.3"/>
  <cols>
    <col min="1" max="1" width="17.6640625" bestFit="1" customWidth="1"/>
    <col min="4" max="4" width="18.109375" bestFit="1" customWidth="1"/>
    <col min="16" max="16" width="10.109375" bestFit="1" customWidth="1"/>
    <col min="17" max="17" width="14.6640625" bestFit="1" customWidth="1"/>
    <col min="20" max="20" width="14" bestFit="1" customWidth="1"/>
    <col min="23" max="23" width="20.5546875" bestFit="1" customWidth="1"/>
    <col min="33" max="33" width="10.21875" bestFit="1" customWidth="1"/>
    <col min="34" max="34" width="18.21875" bestFit="1" customWidth="1"/>
    <col min="35" max="35" width="13.5546875" bestFit="1" customWidth="1"/>
    <col min="36" max="36" width="17" bestFit="1" customWidth="1"/>
    <col min="39" max="39" width="17" bestFit="1" customWidth="1"/>
    <col min="49" max="49" width="15.33203125" bestFit="1" customWidth="1"/>
    <col min="50" max="50" width="18" bestFit="1" customWidth="1"/>
    <col min="51" max="51" width="14.6640625" bestFit="1" customWidth="1"/>
    <col min="55" max="55" width="13.5546875" bestFit="1" customWidth="1"/>
    <col min="59" max="59" width="12.44140625" bestFit="1" customWidth="1"/>
    <col min="62" max="63" width="12.44140625" bestFit="1" customWidth="1"/>
    <col min="77" max="77" width="11.6640625" bestFit="1" customWidth="1"/>
    <col min="78" max="78" width="13.77734375" bestFit="1" customWidth="1"/>
    <col min="80" max="80" width="17.44140625" bestFit="1" customWidth="1"/>
    <col min="94" max="94" width="19.44140625" bestFit="1" customWidth="1"/>
    <col min="96" max="96" width="18.33203125" bestFit="1" customWidth="1"/>
    <col min="100" max="100" width="18.44140625" bestFit="1" customWidth="1"/>
    <col min="102" max="102" width="18.33203125" bestFit="1" customWidth="1"/>
    <col min="112" max="112" width="10.21875" bestFit="1" customWidth="1"/>
    <col min="113" max="113" width="12.88671875" bestFit="1" customWidth="1"/>
    <col min="114" max="114" width="13.77734375" bestFit="1" customWidth="1"/>
    <col min="115" max="115" width="11.88671875" bestFit="1" customWidth="1"/>
    <col min="120" max="120" width="15.5546875" bestFit="1" customWidth="1"/>
    <col min="121" max="121" width="18.77734375" bestFit="1" customWidth="1"/>
    <col min="122" max="122" width="12.6640625" bestFit="1" customWidth="1"/>
    <col min="123" max="123" width="11.6640625" bestFit="1" customWidth="1"/>
    <col min="124" max="124" width="18.77734375" bestFit="1" customWidth="1"/>
    <col min="135" max="135" width="11.33203125" bestFit="1" customWidth="1"/>
    <col min="137" max="137" width="20.21875" bestFit="1" customWidth="1"/>
    <col min="145" max="145" width="18.21875" bestFit="1" customWidth="1"/>
    <col min="150" max="150" width="17.21875" bestFit="1" customWidth="1"/>
    <col min="151" max="151" width="14.5546875" bestFit="1" customWidth="1"/>
    <col min="153" max="153" width="9.5546875" bestFit="1" customWidth="1"/>
  </cols>
  <sheetData>
    <row r="1" spans="1:165" x14ac:dyDescent="0.3">
      <c r="A1" s="8" t="s">
        <v>56</v>
      </c>
      <c r="B1" s="8" t="s">
        <v>57</v>
      </c>
      <c r="C1" s="8" t="s">
        <v>58</v>
      </c>
      <c r="D1" s="8" t="s">
        <v>13</v>
      </c>
      <c r="E1" s="8" t="s">
        <v>59</v>
      </c>
      <c r="F1" s="8" t="s">
        <v>11</v>
      </c>
      <c r="G1" s="8" t="s">
        <v>60</v>
      </c>
      <c r="H1" s="8" t="s">
        <v>61</v>
      </c>
      <c r="I1" s="8" t="s">
        <v>62</v>
      </c>
      <c r="J1" s="8" t="s">
        <v>63</v>
      </c>
      <c r="K1" s="8" t="s">
        <v>64</v>
      </c>
      <c r="L1" s="8" t="s">
        <v>65</v>
      </c>
      <c r="M1" s="8" t="s">
        <v>66</v>
      </c>
      <c r="N1" s="8" t="s">
        <v>67</v>
      </c>
      <c r="O1" s="8" t="s">
        <v>68</v>
      </c>
      <c r="P1" s="8" t="s">
        <v>69</v>
      </c>
      <c r="Q1" s="8" t="s">
        <v>70</v>
      </c>
      <c r="R1" s="8" t="s">
        <v>71</v>
      </c>
      <c r="S1" s="8" t="s">
        <v>72</v>
      </c>
      <c r="T1" s="8" t="s">
        <v>26</v>
      </c>
      <c r="U1" s="8" t="s">
        <v>73</v>
      </c>
      <c r="V1" s="8" t="s">
        <v>74</v>
      </c>
      <c r="W1" s="8" t="s">
        <v>75</v>
      </c>
      <c r="X1" s="8" t="s">
        <v>76</v>
      </c>
      <c r="Y1" s="8" t="s">
        <v>77</v>
      </c>
      <c r="Z1" s="8" t="s">
        <v>78</v>
      </c>
      <c r="AA1" s="8" t="s">
        <v>79</v>
      </c>
      <c r="AB1" s="8" t="s">
        <v>80</v>
      </c>
      <c r="AC1" s="8" t="s">
        <v>81</v>
      </c>
      <c r="AD1" s="8" t="s">
        <v>82</v>
      </c>
      <c r="AE1" s="8" t="s">
        <v>83</v>
      </c>
      <c r="AF1" s="8" t="s">
        <v>84</v>
      </c>
      <c r="AG1" s="8" t="s">
        <v>85</v>
      </c>
      <c r="AH1" s="8" t="s">
        <v>86</v>
      </c>
      <c r="AI1" s="8" t="s">
        <v>87</v>
      </c>
      <c r="AJ1" s="8" t="s">
        <v>88</v>
      </c>
      <c r="AK1" s="8" t="s">
        <v>89</v>
      </c>
      <c r="AL1" s="8" t="s">
        <v>90</v>
      </c>
      <c r="AM1" s="8" t="s">
        <v>91</v>
      </c>
      <c r="AN1" s="8" t="s">
        <v>92</v>
      </c>
      <c r="AO1" s="8" t="s">
        <v>93</v>
      </c>
      <c r="AP1" s="8" t="s">
        <v>94</v>
      </c>
      <c r="AQ1" s="8" t="s">
        <v>95</v>
      </c>
      <c r="AR1" s="8" t="s">
        <v>96</v>
      </c>
      <c r="AS1" s="8" t="s">
        <v>97</v>
      </c>
      <c r="AT1" s="8" t="s">
        <v>98</v>
      </c>
      <c r="AU1" s="8" t="s">
        <v>99</v>
      </c>
      <c r="AV1" s="8" t="s">
        <v>100</v>
      </c>
      <c r="AW1" s="8" t="s">
        <v>101</v>
      </c>
      <c r="AX1" s="8" t="s">
        <v>102</v>
      </c>
      <c r="AY1" s="8" t="s">
        <v>103</v>
      </c>
      <c r="AZ1" s="8" t="s">
        <v>104</v>
      </c>
      <c r="BA1" s="8" t="s">
        <v>105</v>
      </c>
      <c r="BB1" s="8" t="s">
        <v>106</v>
      </c>
      <c r="BC1" s="8" t="s">
        <v>107</v>
      </c>
      <c r="BD1" s="8" t="s">
        <v>108</v>
      </c>
      <c r="BE1" s="8" t="s">
        <v>109</v>
      </c>
      <c r="BF1" s="8" t="s">
        <v>110</v>
      </c>
      <c r="BG1" s="8" t="s">
        <v>111</v>
      </c>
      <c r="BH1" s="8" t="s">
        <v>112</v>
      </c>
      <c r="BI1" s="8" t="s">
        <v>113</v>
      </c>
      <c r="BJ1" s="8" t="s">
        <v>114</v>
      </c>
      <c r="BK1" s="8" t="s">
        <v>115</v>
      </c>
      <c r="BL1" s="8" t="s">
        <v>116</v>
      </c>
      <c r="BM1" s="8" t="s">
        <v>117</v>
      </c>
      <c r="BN1" s="8" t="s">
        <v>118</v>
      </c>
      <c r="BO1" s="8" t="s">
        <v>119</v>
      </c>
      <c r="BP1" s="8" t="s">
        <v>120</v>
      </c>
      <c r="BQ1" s="8" t="s">
        <v>121</v>
      </c>
      <c r="BR1" s="8" t="s">
        <v>122</v>
      </c>
      <c r="BS1" s="8" t="s">
        <v>123</v>
      </c>
      <c r="BT1" s="8" t="s">
        <v>124</v>
      </c>
      <c r="BU1" s="8" t="s">
        <v>125</v>
      </c>
      <c r="BV1" s="8" t="s">
        <v>126</v>
      </c>
      <c r="BW1" s="8" t="s">
        <v>127</v>
      </c>
      <c r="BX1" s="8" t="s">
        <v>43</v>
      </c>
      <c r="BY1" s="8" t="s">
        <v>128</v>
      </c>
      <c r="BZ1" s="8" t="s">
        <v>20</v>
      </c>
      <c r="CA1" s="8" t="s">
        <v>129</v>
      </c>
      <c r="CB1" s="8" t="s">
        <v>14</v>
      </c>
      <c r="CC1" s="8" t="s">
        <v>130</v>
      </c>
      <c r="CD1" s="8" t="s">
        <v>131</v>
      </c>
      <c r="CE1" s="8" t="s">
        <v>132</v>
      </c>
      <c r="CF1" s="8" t="s">
        <v>133</v>
      </c>
      <c r="CG1" s="8" t="s">
        <v>134</v>
      </c>
      <c r="CH1" s="8" t="s">
        <v>135</v>
      </c>
      <c r="CI1" s="8" t="s">
        <v>136</v>
      </c>
      <c r="CJ1" s="8" t="s">
        <v>137</v>
      </c>
      <c r="CK1" s="8" t="s">
        <v>138</v>
      </c>
      <c r="CL1" s="8" t="s">
        <v>139</v>
      </c>
      <c r="CM1" s="8" t="s">
        <v>140</v>
      </c>
      <c r="CN1" s="8" t="s">
        <v>141</v>
      </c>
      <c r="CO1" s="8" t="s">
        <v>142</v>
      </c>
      <c r="CP1" s="8" t="s">
        <v>143</v>
      </c>
      <c r="CQ1" s="8" t="s">
        <v>144</v>
      </c>
      <c r="CR1" s="8" t="s">
        <v>145</v>
      </c>
      <c r="CS1" s="8" t="s">
        <v>146</v>
      </c>
      <c r="CT1" s="8" t="s">
        <v>147</v>
      </c>
      <c r="CU1" s="8" t="s">
        <v>148</v>
      </c>
      <c r="CV1" s="8" t="s">
        <v>149</v>
      </c>
      <c r="CW1" s="8" t="s">
        <v>150</v>
      </c>
      <c r="CX1" s="8" t="s">
        <v>151</v>
      </c>
      <c r="CY1" s="8" t="s">
        <v>152</v>
      </c>
      <c r="CZ1" s="8" t="s">
        <v>153</v>
      </c>
      <c r="DA1" s="8" t="s">
        <v>154</v>
      </c>
      <c r="DB1" s="8" t="s">
        <v>155</v>
      </c>
      <c r="DC1" s="8" t="s">
        <v>156</v>
      </c>
      <c r="DD1" s="8" t="s">
        <v>157</v>
      </c>
      <c r="DE1" s="8" t="s">
        <v>158</v>
      </c>
      <c r="DF1" s="8" t="s">
        <v>159</v>
      </c>
      <c r="DG1" s="8" t="s">
        <v>160</v>
      </c>
      <c r="DH1" s="8" t="s">
        <v>161</v>
      </c>
      <c r="DI1" s="8" t="s">
        <v>162</v>
      </c>
      <c r="DJ1" s="8" t="s">
        <v>163</v>
      </c>
      <c r="DK1" s="8" t="s">
        <v>164</v>
      </c>
      <c r="DL1" s="8" t="s">
        <v>165</v>
      </c>
      <c r="DM1" s="8" t="s">
        <v>166</v>
      </c>
      <c r="DN1" s="8" t="s">
        <v>167</v>
      </c>
      <c r="DO1" s="8" t="s">
        <v>168</v>
      </c>
      <c r="DP1" s="8" t="s">
        <v>169</v>
      </c>
      <c r="DQ1" s="8" t="s">
        <v>170</v>
      </c>
      <c r="DR1" s="8" t="s">
        <v>6</v>
      </c>
      <c r="DS1" s="8" t="s">
        <v>171</v>
      </c>
      <c r="DT1" s="8" t="s">
        <v>172</v>
      </c>
      <c r="DU1" s="8" t="s">
        <v>22</v>
      </c>
      <c r="DV1" s="8" t="s">
        <v>173</v>
      </c>
      <c r="DW1" s="8" t="s">
        <v>174</v>
      </c>
      <c r="DX1" s="8" t="s">
        <v>175</v>
      </c>
      <c r="DY1" s="8" t="s">
        <v>176</v>
      </c>
      <c r="DZ1" s="8" t="s">
        <v>177</v>
      </c>
      <c r="EA1" s="8" t="s">
        <v>178</v>
      </c>
      <c r="EB1" s="8" t="s">
        <v>1</v>
      </c>
      <c r="EC1" s="8" t="s">
        <v>179</v>
      </c>
      <c r="ED1" s="8" t="s">
        <v>180</v>
      </c>
      <c r="EE1" s="8" t="s">
        <v>181</v>
      </c>
      <c r="EF1" s="8" t="s">
        <v>182</v>
      </c>
      <c r="EG1" s="8" t="s">
        <v>12</v>
      </c>
      <c r="EH1" s="8" t="s">
        <v>183</v>
      </c>
      <c r="EI1" s="8" t="s">
        <v>184</v>
      </c>
      <c r="EJ1" s="8" t="s">
        <v>185</v>
      </c>
      <c r="EK1" s="8" t="s">
        <v>186</v>
      </c>
      <c r="EL1" s="8" t="s">
        <v>187</v>
      </c>
      <c r="EM1" s="8" t="s">
        <v>188</v>
      </c>
      <c r="EN1" s="8" t="s">
        <v>189</v>
      </c>
      <c r="EO1" s="8" t="s">
        <v>190</v>
      </c>
      <c r="EP1" s="8" t="s">
        <v>10</v>
      </c>
      <c r="EQ1" s="8" t="s">
        <v>191</v>
      </c>
      <c r="ER1" s="8" t="s">
        <v>192</v>
      </c>
      <c r="ES1" s="8" t="s">
        <v>193</v>
      </c>
      <c r="ET1" s="8" t="s">
        <v>194</v>
      </c>
      <c r="EU1" s="8" t="s">
        <v>2</v>
      </c>
      <c r="EV1" s="8" t="s">
        <v>195</v>
      </c>
      <c r="EW1" s="8" t="s">
        <v>196</v>
      </c>
      <c r="EX1" s="8" t="s">
        <v>197</v>
      </c>
      <c r="EY1" s="8" t="s">
        <v>198</v>
      </c>
      <c r="EZ1" s="8" t="s">
        <v>199</v>
      </c>
      <c r="FA1" s="8" t="s">
        <v>200</v>
      </c>
      <c r="FB1" s="8" t="s">
        <v>201</v>
      </c>
      <c r="FC1" s="8" t="s">
        <v>202</v>
      </c>
      <c r="FD1" s="8" t="s">
        <v>203</v>
      </c>
      <c r="FE1" s="8" t="s">
        <v>204</v>
      </c>
      <c r="FF1" s="8" t="s">
        <v>205</v>
      </c>
      <c r="FG1" s="8" t="s">
        <v>206</v>
      </c>
      <c r="FH1" s="8" t="s">
        <v>207</v>
      </c>
      <c r="FI1" s="8" t="s">
        <v>208</v>
      </c>
    </row>
    <row r="2" spans="1:165" s="9" customFormat="1" x14ac:dyDescent="0.3">
      <c r="A2" s="9" t="e">
        <f>adress_1</f>
        <v>#REF!</v>
      </c>
      <c r="B2" s="9" t="e">
        <f>adress_2</f>
        <v>#REF!</v>
      </c>
      <c r="C2" s="9" t="e">
        <f>adress_1</f>
        <v>#REF!</v>
      </c>
      <c r="D2" s="9" t="e">
        <f>aem_account</f>
        <v>#REF!</v>
      </c>
      <c r="F2" s="9" t="e">
        <f>alias</f>
        <v>#REF!</v>
      </c>
      <c r="G2" s="9">
        <f>animal_id_1</f>
        <v>0</v>
      </c>
      <c r="H2" s="9">
        <f>animal_id_10</f>
        <v>0</v>
      </c>
      <c r="I2" s="9">
        <f>animal_id_2</f>
        <v>0</v>
      </c>
      <c r="J2" s="9">
        <f>animal_id_3</f>
        <v>0</v>
      </c>
      <c r="K2" s="9">
        <f>animal_id_4</f>
        <v>0</v>
      </c>
      <c r="L2" s="9">
        <f>animal_id_5</f>
        <v>0</v>
      </c>
      <c r="M2" s="9">
        <f>animal_id_6</f>
        <v>0</v>
      </c>
      <c r="N2" s="9">
        <f>animal_id_7</f>
        <v>0</v>
      </c>
      <c r="O2" s="9">
        <f>animal_id_8</f>
        <v>0</v>
      </c>
      <c r="P2" s="9">
        <f>animal_id_9</f>
        <v>0</v>
      </c>
      <c r="Q2" s="9">
        <f>embryos</f>
        <v>0</v>
      </c>
      <c r="R2" s="9">
        <f>females</f>
        <v>0</v>
      </c>
      <c r="S2" s="9">
        <f>males</f>
        <v>0</v>
      </c>
      <c r="T2" s="9">
        <f>breeding_permit</f>
        <v>0</v>
      </c>
      <c r="X2" s="9">
        <f>comment_1</f>
        <v>0</v>
      </c>
      <c r="Y2" s="9">
        <f>comment_10</f>
        <v>0</v>
      </c>
      <c r="Z2" s="9">
        <f>comment_2</f>
        <v>0</v>
      </c>
      <c r="AA2" s="9">
        <f>comment_3</f>
        <v>0</v>
      </c>
      <c r="AB2" s="9">
        <f>comment_4</f>
        <v>0</v>
      </c>
      <c r="AC2" s="9">
        <f>comment_5</f>
        <v>0</v>
      </c>
      <c r="AD2" s="9">
        <f>comment_6</f>
        <v>0</v>
      </c>
      <c r="AE2" s="9">
        <f>comment_7</f>
        <v>0</v>
      </c>
      <c r="AF2" s="9">
        <f>comment_8</f>
        <v>0</v>
      </c>
      <c r="AG2" s="9">
        <f>comment_9</f>
        <v>0</v>
      </c>
      <c r="AJ2" s="9">
        <f>_c57_1</f>
        <v>0</v>
      </c>
      <c r="AK2" s="9">
        <f>_c57_2</f>
        <v>0</v>
      </c>
      <c r="AL2" s="9">
        <f>_c57.3</f>
        <v>0</v>
      </c>
      <c r="AM2" s="9">
        <f>_c57_4</f>
        <v>0</v>
      </c>
      <c r="AN2" s="9">
        <f>cross_1</f>
        <v>0</v>
      </c>
      <c r="AO2" s="9">
        <f>cross_10</f>
        <v>0</v>
      </c>
      <c r="AP2" s="9">
        <f>cross_2</f>
        <v>0</v>
      </c>
      <c r="AQ2" s="9">
        <f>cross_3</f>
        <v>0</v>
      </c>
      <c r="AR2" s="9">
        <f>cross_4</f>
        <v>0</v>
      </c>
      <c r="AS2" s="9">
        <f>cross_5</f>
        <v>0</v>
      </c>
      <c r="AT2" s="9">
        <f>cross_6</f>
        <v>0</v>
      </c>
      <c r="AU2" s="9">
        <f>cross_7</f>
        <v>0</v>
      </c>
      <c r="AV2" s="9">
        <f>cross_8</f>
        <v>0</v>
      </c>
      <c r="AW2" s="9">
        <f>cross_9</f>
        <v>0</v>
      </c>
      <c r="AX2" s="9">
        <f>sperm_freezing</f>
        <v>0</v>
      </c>
      <c r="AZ2" s="9">
        <f>CUML</f>
        <v>0</v>
      </c>
      <c r="BA2" s="9">
        <f>Date</f>
        <v>0</v>
      </c>
      <c r="BB2" s="9">
        <f>dob_1</f>
        <v>0</v>
      </c>
      <c r="BC2" s="9">
        <f>dob_10</f>
        <v>0</v>
      </c>
      <c r="BD2" s="9">
        <f>dob_2</f>
        <v>0</v>
      </c>
      <c r="BE2" s="9">
        <f>dob_3</f>
        <v>0</v>
      </c>
      <c r="BF2" s="9">
        <f>dob_4</f>
        <v>0</v>
      </c>
      <c r="BG2" s="9">
        <f>dob_5</f>
        <v>0</v>
      </c>
      <c r="BH2" s="9">
        <f>dob_6</f>
        <v>0</v>
      </c>
      <c r="BI2" s="9">
        <f>dob_7</f>
        <v>0</v>
      </c>
      <c r="BJ2" s="9">
        <f>dob_8</f>
        <v>0</v>
      </c>
      <c r="BK2" s="9">
        <f>dob_9</f>
        <v>0</v>
      </c>
      <c r="BX2" s="9" t="e">
        <f>ean</f>
        <v>#REF!</v>
      </c>
      <c r="BZ2" s="9">
        <f>embryo_transfer</f>
        <v>0</v>
      </c>
      <c r="CB2" s="9">
        <f>experimental_permit</f>
        <v>0</v>
      </c>
      <c r="CE2" s="9">
        <f>gender_1</f>
        <v>0</v>
      </c>
      <c r="CF2" s="9">
        <f>gender_10</f>
        <v>0</v>
      </c>
      <c r="CG2" s="9">
        <f>gender_2</f>
        <v>0</v>
      </c>
      <c r="CH2" s="9">
        <f>gender_3</f>
        <v>0</v>
      </c>
      <c r="CI2" s="9">
        <f>gender_4</f>
        <v>0</v>
      </c>
      <c r="CJ2" s="9">
        <f>gender_5</f>
        <v>0</v>
      </c>
      <c r="CK2" s="9">
        <f>gender_6</f>
        <v>0</v>
      </c>
      <c r="CL2" s="9">
        <f>gender_7</f>
        <v>0</v>
      </c>
      <c r="CM2" s="9">
        <f>gender_8</f>
        <v>0</v>
      </c>
      <c r="CN2" s="9">
        <f>gender_9</f>
        <v>0</v>
      </c>
      <c r="CO2" s="9">
        <f>genetic_background_1</f>
        <v>0</v>
      </c>
      <c r="CP2" s="9">
        <f>genetic_background_10</f>
        <v>0</v>
      </c>
      <c r="CQ2" s="9">
        <f>genetic_background_2</f>
        <v>0</v>
      </c>
      <c r="CR2" s="9">
        <f>genetic_background_3</f>
        <v>0</v>
      </c>
      <c r="CS2" s="9">
        <f>genetic_background_4</f>
        <v>0</v>
      </c>
      <c r="CT2" s="9">
        <f>genetic_background_5</f>
        <v>0</v>
      </c>
      <c r="CU2" s="9">
        <f>genetic_background_6</f>
        <v>0</v>
      </c>
      <c r="CV2" s="9">
        <f>genetic_background_7</f>
        <v>0</v>
      </c>
      <c r="CW2" s="9">
        <f>genetic_background_8</f>
        <v>0</v>
      </c>
      <c r="CX2" s="9">
        <f>genetic_background_9</f>
        <v>0</v>
      </c>
      <c r="CY2" s="9">
        <f>gentype_1</f>
        <v>0</v>
      </c>
      <c r="CZ2" s="9">
        <f>gentype_10</f>
        <v>0</v>
      </c>
      <c r="DA2" s="9">
        <f>gentype_2</f>
        <v>0</v>
      </c>
      <c r="DB2" s="9">
        <f>gentype_3</f>
        <v>0</v>
      </c>
      <c r="DC2" s="9">
        <f>gentype_4</f>
        <v>0</v>
      </c>
      <c r="DD2" s="9">
        <f>gentype_5</f>
        <v>0</v>
      </c>
      <c r="DE2" s="9">
        <f>gentype_6</f>
        <v>0</v>
      </c>
      <c r="DF2" s="9">
        <f>gentype_7</f>
        <v>0</v>
      </c>
      <c r="DG2" s="9">
        <f>gentype_8</f>
        <v>0</v>
      </c>
      <c r="DH2" s="9">
        <f>gentype_9</f>
        <v>0</v>
      </c>
      <c r="DI2" s="9">
        <f>animals</f>
        <v>0</v>
      </c>
      <c r="DJ2" s="9">
        <f>embryos</f>
        <v>0</v>
      </c>
      <c r="DK2" s="9">
        <f>sperm</f>
        <v>0</v>
      </c>
      <c r="DN2" s="9">
        <f>line_name</f>
        <v>0</v>
      </c>
      <c r="DP2" s="9">
        <f>major_phenotypes</f>
        <v>0</v>
      </c>
      <c r="DQ2" s="9">
        <f>name_of_permit_holder</f>
        <v>0</v>
      </c>
      <c r="DR2" s="9">
        <f>natural_mating</f>
        <v>0</v>
      </c>
      <c r="DT2" s="9">
        <f>oocyte_extraction</f>
        <v>0</v>
      </c>
      <c r="DU2" s="9">
        <f>origine</f>
        <v>0</v>
      </c>
      <c r="DV2" s="9">
        <f>other_1</f>
        <v>0</v>
      </c>
      <c r="DW2" s="9">
        <f>other_2</f>
        <v>0</v>
      </c>
      <c r="DX2" s="9">
        <f>other_3</f>
        <v>0</v>
      </c>
      <c r="DY2" s="9">
        <f>other_4</f>
        <v>0</v>
      </c>
      <c r="EB2" s="9">
        <f>phone</f>
        <v>0</v>
      </c>
      <c r="EC2" s="9">
        <f>PI</f>
        <v>0</v>
      </c>
      <c r="ED2" s="9">
        <f>PI_email</f>
        <v>0</v>
      </c>
      <c r="EG2" s="9">
        <f>rederive_to_animal_unit</f>
        <v>0</v>
      </c>
      <c r="EJ2" s="9" t="e">
        <f>vat</f>
        <v>#REF!</v>
      </c>
      <c r="EK2" s="9">
        <f>specify_1</f>
        <v>0</v>
      </c>
      <c r="EL2" s="9">
        <f>specify_2</f>
        <v>0</v>
      </c>
      <c r="EM2" s="9">
        <f>specify_3</f>
        <v>0</v>
      </c>
      <c r="EN2" s="9">
        <f>specify_4</f>
        <v>0</v>
      </c>
      <c r="EO2" s="9">
        <f>sperm_extration</f>
        <v>0</v>
      </c>
      <c r="EP2" s="9" t="e">
        <f>stedkode</f>
        <v>#REF!</v>
      </c>
      <c r="EU2" s="9">
        <f>type_of_mutation</f>
        <v>0</v>
      </c>
      <c r="EV2" s="9">
        <f>user_email</f>
        <v>0</v>
      </c>
      <c r="EW2" s="9">
        <f>User_name</f>
        <v>0</v>
      </c>
    </row>
  </sheetData>
  <pageMargins left="0.7" right="0.7" top="0.75" bottom="0.75" header="0.3" footer="0.3"/>
  <ignoredErrors>
    <ignoredError sqref="B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108</vt:i4>
      </vt:variant>
    </vt:vector>
  </HeadingPairs>
  <TitlesOfParts>
    <vt:vector size="110" baseType="lpstr">
      <vt:lpstr>Import to clean units at UCPH</vt:lpstr>
      <vt:lpstr>Data import</vt:lpstr>
      <vt:lpstr>_c57.3</vt:lpstr>
      <vt:lpstr>_c57_1</vt:lpstr>
      <vt:lpstr>_c57_2</vt:lpstr>
      <vt:lpstr>_c57_4</vt:lpstr>
      <vt:lpstr>animal_id_1</vt:lpstr>
      <vt:lpstr>animal_id_10</vt:lpstr>
      <vt:lpstr>animal_id_2</vt:lpstr>
      <vt:lpstr>animal_id_3</vt:lpstr>
      <vt:lpstr>animal_id_4</vt:lpstr>
      <vt:lpstr>animal_id_5</vt:lpstr>
      <vt:lpstr>animal_id_6</vt:lpstr>
      <vt:lpstr>animal_id_7</vt:lpstr>
      <vt:lpstr>animal_id_8</vt:lpstr>
      <vt:lpstr>animal_id_9</vt:lpstr>
      <vt:lpstr>animals</vt:lpstr>
      <vt:lpstr>breeding_permit</vt:lpstr>
      <vt:lpstr>comment_1</vt:lpstr>
      <vt:lpstr>comment_10</vt:lpstr>
      <vt:lpstr>comment_2</vt:lpstr>
      <vt:lpstr>comment_3</vt:lpstr>
      <vt:lpstr>comment_4</vt:lpstr>
      <vt:lpstr>comment_5</vt:lpstr>
      <vt:lpstr>comment_6</vt:lpstr>
      <vt:lpstr>comment_7</vt:lpstr>
      <vt:lpstr>comment_8</vt:lpstr>
      <vt:lpstr>comment_9</vt:lpstr>
      <vt:lpstr>cross_1</vt:lpstr>
      <vt:lpstr>cross_10</vt:lpstr>
      <vt:lpstr>cross_2</vt:lpstr>
      <vt:lpstr>cross_3</vt:lpstr>
      <vt:lpstr>cross_4</vt:lpstr>
      <vt:lpstr>cross_5</vt:lpstr>
      <vt:lpstr>cross_6</vt:lpstr>
      <vt:lpstr>cross_7</vt:lpstr>
      <vt:lpstr>cross_8</vt:lpstr>
      <vt:lpstr>cross_9</vt:lpstr>
      <vt:lpstr>CUML</vt:lpstr>
      <vt:lpstr>Date</vt:lpstr>
      <vt:lpstr>dob_1</vt:lpstr>
      <vt:lpstr>dob_10</vt:lpstr>
      <vt:lpstr>dob_2</vt:lpstr>
      <vt:lpstr>dob_3</vt:lpstr>
      <vt:lpstr>dob_4</vt:lpstr>
      <vt:lpstr>dob_5</vt:lpstr>
      <vt:lpstr>dob_6</vt:lpstr>
      <vt:lpstr>dob_7</vt:lpstr>
      <vt:lpstr>dob_8</vt:lpstr>
      <vt:lpstr>dob_9</vt:lpstr>
      <vt:lpstr>embryo_transfer</vt:lpstr>
      <vt:lpstr>embryos</vt:lpstr>
      <vt:lpstr>experimental_permit</vt:lpstr>
      <vt:lpstr>females</vt:lpstr>
      <vt:lpstr>gender_1</vt:lpstr>
      <vt:lpstr>gender_10</vt:lpstr>
      <vt:lpstr>gender_2</vt:lpstr>
      <vt:lpstr>gender_3</vt:lpstr>
      <vt:lpstr>gender_4</vt:lpstr>
      <vt:lpstr>gender_5</vt:lpstr>
      <vt:lpstr>gender_6</vt:lpstr>
      <vt:lpstr>gender_7</vt:lpstr>
      <vt:lpstr>gender_8</vt:lpstr>
      <vt:lpstr>gender_9</vt:lpstr>
      <vt:lpstr>genetic_background_1</vt:lpstr>
      <vt:lpstr>genetic_background_10</vt:lpstr>
      <vt:lpstr>genetic_background_2</vt:lpstr>
      <vt:lpstr>genetic_background_3</vt:lpstr>
      <vt:lpstr>genetic_background_4</vt:lpstr>
      <vt:lpstr>genetic_background_5</vt:lpstr>
      <vt:lpstr>genetic_background_6</vt:lpstr>
      <vt:lpstr>genetic_background_7</vt:lpstr>
      <vt:lpstr>genetic_background_8</vt:lpstr>
      <vt:lpstr>genetic_background_9</vt:lpstr>
      <vt:lpstr>gentype_1</vt:lpstr>
      <vt:lpstr>gentype_10</vt:lpstr>
      <vt:lpstr>gentype_2</vt:lpstr>
      <vt:lpstr>gentype_3</vt:lpstr>
      <vt:lpstr>gentype_4</vt:lpstr>
      <vt:lpstr>gentype_5</vt:lpstr>
      <vt:lpstr>gentype_6</vt:lpstr>
      <vt:lpstr>gentype_7</vt:lpstr>
      <vt:lpstr>gentype_8</vt:lpstr>
      <vt:lpstr>gentype_9</vt:lpstr>
      <vt:lpstr>line_name</vt:lpstr>
      <vt:lpstr>major_phenotypes</vt:lpstr>
      <vt:lpstr>males</vt:lpstr>
      <vt:lpstr>name_of_permit_holder</vt:lpstr>
      <vt:lpstr>natural_mating</vt:lpstr>
      <vt:lpstr>oocyte_extraction</vt:lpstr>
      <vt:lpstr>origine</vt:lpstr>
      <vt:lpstr>other_1</vt:lpstr>
      <vt:lpstr>other_2</vt:lpstr>
      <vt:lpstr>other_3</vt:lpstr>
      <vt:lpstr>other_4</vt:lpstr>
      <vt:lpstr>phone</vt:lpstr>
      <vt:lpstr>PI</vt:lpstr>
      <vt:lpstr>PI_email</vt:lpstr>
      <vt:lpstr>'Import to clean units at UCPH'!Print_Area</vt:lpstr>
      <vt:lpstr>rederive_to_animal_unit</vt:lpstr>
      <vt:lpstr>specify_1</vt:lpstr>
      <vt:lpstr>specify_2</vt:lpstr>
      <vt:lpstr>specify_3</vt:lpstr>
      <vt:lpstr>specify_4</vt:lpstr>
      <vt:lpstr>sperm</vt:lpstr>
      <vt:lpstr>sperm_extration</vt:lpstr>
      <vt:lpstr>sperm_freezing</vt:lpstr>
      <vt:lpstr>type_of_mutation</vt:lpstr>
      <vt:lpstr>user_email</vt:lpstr>
      <vt:lpstr>User_name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Bonderup</dc:creator>
  <cp:lastModifiedBy>Kasper Bonderup</cp:lastModifiedBy>
  <cp:lastPrinted>2014-09-24T07:58:45Z</cp:lastPrinted>
  <dcterms:created xsi:type="dcterms:W3CDTF">2014-02-06T14:31:11Z</dcterms:created>
  <dcterms:modified xsi:type="dcterms:W3CDTF">2016-03-14T13:25:57Z</dcterms:modified>
</cp:coreProperties>
</file>